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3820"/>
  <mc:AlternateContent xmlns:mc="http://schemas.openxmlformats.org/markup-compatibility/2006">
    <mc:Choice Requires="x15">
      <x15ac:absPath xmlns:x15ac="http://schemas.microsoft.com/office/spreadsheetml/2010/11/ac" url="E:\MALETIN MIGUEL\a-BizManager\Lista de contactos clientes\25 Biotech\Importados productos\"/>
    </mc:Choice>
  </mc:AlternateContent>
  <xr:revisionPtr revIDLastSave="0" documentId="13_ncr:1_{3D808301-9A82-48D7-A3C7-F829B914F772}" xr6:coauthVersionLast="47" xr6:coauthVersionMax="47" xr10:uidLastSave="{00000000-0000-0000-0000-000000000000}"/>
  <bookViews>
    <workbookView xWindow="-120" yWindow="-120" windowWidth="20730" windowHeight="11760" firstSheet="1" activeTab="1" xr2:uid="{00000000-000D-0000-FFFF-FFFF00000000}"/>
  </bookViews>
  <sheets>
    <sheet name="page 1" sheetId="1" state="hidden" r:id="rId1"/>
    <sheet name="Preparar" sheetId="4" r:id="rId2"/>
    <sheet name="2025 original" sheetId="2" r:id="rId3"/>
    <sheet name="ACCESORIOS original" sheetId="3" r:id="rId4"/>
  </sheets>
  <externalReferences>
    <externalReference r:id="rId5"/>
  </externalReferences>
  <definedNames>
    <definedName name="_xlnm._FilterDatabase" localSheetId="2" hidden="1">'2025 original'!$A$3:$F$26</definedName>
    <definedName name="_xlnm._FilterDatabase" localSheetId="0" hidden="1">'page 1'!$A$3:$F$26</definedName>
    <definedName name="_xlnm._FilterDatabase" localSheetId="1" hidden="1">Preparar!$A$1:$D$21</definedName>
  </definedNames>
  <calcPr calcId="191029"/>
</workbook>
</file>

<file path=xl/calcChain.xml><?xml version="1.0" encoding="utf-8"?>
<calcChain xmlns="http://schemas.openxmlformats.org/spreadsheetml/2006/main">
  <c r="I9" i="3" l="1"/>
  <c r="I7" i="3"/>
  <c r="I6" i="3"/>
  <c r="I5" i="3"/>
  <c r="I4" i="3"/>
  <c r="I3" i="3"/>
  <c r="I2" i="3"/>
  <c r="E7" i="3"/>
  <c r="F7" i="3"/>
  <c r="G7" i="3" s="1"/>
  <c r="H7" i="3" s="1"/>
  <c r="E10" i="3"/>
  <c r="F6" i="3"/>
  <c r="G6" i="3" l="1"/>
  <c r="H6" i="3" s="1"/>
  <c r="H5" i="3"/>
  <c r="H4" i="3"/>
  <c r="H3" i="3"/>
  <c r="H2" i="3"/>
  <c r="G26" i="2"/>
  <c r="H26" i="2" s="1"/>
  <c r="G25" i="2"/>
  <c r="G24" i="2"/>
  <c r="G23" i="2"/>
  <c r="H23" i="2" s="1"/>
  <c r="G22" i="2"/>
  <c r="G21" i="2"/>
  <c r="H21" i="2" s="1"/>
  <c r="G19" i="2"/>
  <c r="H19" i="2" s="1"/>
  <c r="G18" i="2"/>
  <c r="H18" i="2" s="1"/>
  <c r="G17" i="2"/>
  <c r="H17" i="2" s="1"/>
  <c r="G16" i="2"/>
  <c r="G15" i="2"/>
  <c r="H15" i="2" s="1"/>
  <c r="G14" i="2"/>
  <c r="G13" i="2"/>
  <c r="H13" i="2" s="1"/>
  <c r="G11" i="2"/>
  <c r="H11" i="2" s="1"/>
  <c r="G10" i="2"/>
  <c r="G9" i="2"/>
  <c r="H9" i="2" s="1"/>
  <c r="G8" i="2"/>
  <c r="H8" i="2" s="1"/>
  <c r="G7" i="2"/>
  <c r="G6" i="2"/>
  <c r="G5" i="2"/>
  <c r="H5" i="2" s="1"/>
  <c r="G5" i="3"/>
  <c r="G4" i="3"/>
  <c r="G3" i="3"/>
  <c r="G2" i="3"/>
  <c r="F3" i="3"/>
  <c r="F4" i="3"/>
  <c r="F5" i="3"/>
  <c r="F2" i="3"/>
  <c r="E26" i="2"/>
  <c r="E25" i="2"/>
  <c r="E24" i="2"/>
  <c r="E23" i="2"/>
  <c r="E22" i="2"/>
  <c r="E21" i="2"/>
  <c r="E19" i="2"/>
  <c r="E18" i="2"/>
  <c r="E17" i="2"/>
  <c r="E16" i="2"/>
  <c r="E15" i="2"/>
  <c r="E14" i="2"/>
  <c r="E13" i="2"/>
  <c r="E11" i="2"/>
  <c r="E10" i="2"/>
  <c r="E9" i="2"/>
  <c r="E8" i="2"/>
  <c r="E7" i="2"/>
  <c r="E6" i="2"/>
  <c r="E5" i="2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5" i="1"/>
  <c r="F5" i="1" s="1"/>
  <c r="H11" i="1" l="1"/>
  <c r="H10" i="1" l="1"/>
  <c r="H9" i="1"/>
  <c r="H5" i="1"/>
  <c r="H8" i="1"/>
  <c r="H13" i="1" l="1"/>
  <c r="H17" i="1"/>
  <c r="H6" i="1"/>
  <c r="H14" i="1"/>
  <c r="H7" i="1"/>
  <c r="H22" i="1"/>
  <c r="H15" i="1"/>
  <c r="H25" i="1"/>
  <c r="H24" i="1"/>
</calcChain>
</file>

<file path=xl/sharedStrings.xml><?xml version="1.0" encoding="utf-8"?>
<sst xmlns="http://schemas.openxmlformats.org/spreadsheetml/2006/main" count="436" uniqueCount="146">
  <si>
    <t>B032-312</t>
  </si>
  <si>
    <t>AutoDELFIA hTSH</t>
  </si>
  <si>
    <t>B005-212</t>
  </si>
  <si>
    <t>AutoDELFIA IRT</t>
  </si>
  <si>
    <r>
      <rPr>
        <sz val="10"/>
        <color rgb="FF000000"/>
        <rFont val="Calibri"/>
        <family val="2"/>
      </rPr>
      <t>B1</t>
    </r>
    <r>
      <rPr>
        <sz val="10"/>
        <color rgb="FF000000"/>
        <rFont val="Calibri"/>
        <family val="2"/>
      </rPr>
      <t>1</t>
    </r>
    <r>
      <rPr>
        <sz val="10"/>
        <color rgb="FF000000"/>
        <rFont val="Calibri"/>
        <family val="2"/>
      </rPr>
      <t>7</t>
    </r>
    <r>
      <rPr>
        <sz val="10"/>
        <color rgb="FF000000"/>
        <rFont val="Calibri"/>
        <family val="2"/>
      </rPr>
      <t>-</t>
    </r>
    <r>
      <rPr>
        <sz val="10"/>
        <color rgb="FF000000"/>
        <rFont val="Calibri"/>
        <family val="2"/>
      </rPr>
      <t>100</t>
    </r>
  </si>
  <si>
    <r>
      <rPr>
        <sz val="10"/>
        <color rgb="FF000000"/>
        <rFont val="Calibri"/>
        <family val="2"/>
      </rPr>
      <t>A</t>
    </r>
    <r>
      <rPr>
        <sz val="10"/>
        <color rgb="FF000000"/>
        <rFont val="Calibri"/>
        <family val="2"/>
      </rPr>
      <t>u</t>
    </r>
    <r>
      <rPr>
        <sz val="10"/>
        <color rgb="FF000000"/>
        <rFont val="Calibri"/>
        <family val="2"/>
      </rPr>
      <t>t</t>
    </r>
    <r>
      <rPr>
        <sz val="10"/>
        <color rgb="FF000000"/>
        <rFont val="Calibri"/>
        <family val="2"/>
      </rPr>
      <t>o</t>
    </r>
    <r>
      <rPr>
        <sz val="10"/>
        <color rgb="FF000000"/>
        <rFont val="Calibri"/>
        <family val="2"/>
      </rPr>
      <t>D</t>
    </r>
    <r>
      <rPr>
        <sz val="10"/>
        <color rgb="FF000000"/>
        <rFont val="Calibri"/>
        <family val="2"/>
      </rPr>
      <t>E</t>
    </r>
    <r>
      <rPr>
        <sz val="10"/>
        <color rgb="FF000000"/>
        <rFont val="Calibri"/>
        <family val="2"/>
      </rPr>
      <t>LFIA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Sol</t>
    </r>
    <r>
      <rPr>
        <sz val="10"/>
        <color rgb="FF000000"/>
        <rFont val="Calibri"/>
        <family val="2"/>
      </rPr>
      <t>u</t>
    </r>
    <r>
      <rPr>
        <sz val="10"/>
        <color rgb="FF000000"/>
        <rFont val="Calibri"/>
        <family val="2"/>
      </rPr>
      <t>ción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c</t>
    </r>
    <r>
      <rPr>
        <sz val="10"/>
        <color rgb="FF000000"/>
        <rFont val="Calibri"/>
        <family val="2"/>
      </rPr>
      <t>o</t>
    </r>
    <r>
      <rPr>
        <sz val="10"/>
        <color rgb="FF000000"/>
        <rFont val="Calibri"/>
        <family val="2"/>
      </rPr>
      <t>n</t>
    </r>
    <r>
      <rPr>
        <sz val="10"/>
        <color rgb="FF000000"/>
        <rFont val="Calibri"/>
        <family val="2"/>
      </rPr>
      <t>c</t>
    </r>
    <r>
      <rPr>
        <sz val="10"/>
        <color rgb="FF000000"/>
        <rFont val="Calibri"/>
        <family val="2"/>
      </rPr>
      <t>e</t>
    </r>
    <r>
      <rPr>
        <sz val="10"/>
        <color rgb="FF000000"/>
        <rFont val="Calibri"/>
        <family val="2"/>
      </rPr>
      <t>n</t>
    </r>
    <r>
      <rPr>
        <sz val="10"/>
        <color rgb="FF000000"/>
        <rFont val="Calibri"/>
        <family val="2"/>
      </rPr>
      <t>tr</t>
    </r>
    <r>
      <rPr>
        <sz val="10"/>
        <color rgb="FF000000"/>
        <rFont val="Calibri"/>
        <family val="2"/>
      </rPr>
      <t>a</t>
    </r>
    <r>
      <rPr>
        <sz val="10"/>
        <color rgb="FF000000"/>
        <rFont val="Calibri"/>
        <family val="2"/>
      </rPr>
      <t>d</t>
    </r>
    <r>
      <rPr>
        <sz val="10"/>
        <color rgb="FF000000"/>
        <rFont val="Calibri"/>
        <family val="2"/>
      </rPr>
      <t>a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d</t>
    </r>
    <r>
      <rPr>
        <sz val="10"/>
        <color rgb="FF000000"/>
        <rFont val="Calibri"/>
        <family val="2"/>
      </rPr>
      <t>e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l</t>
    </r>
    <r>
      <rPr>
        <sz val="10"/>
        <color rgb="FF000000"/>
        <rFont val="Calibri"/>
        <family val="2"/>
      </rPr>
      <t>a</t>
    </r>
    <r>
      <rPr>
        <sz val="10"/>
        <color rgb="FF000000"/>
        <rFont val="Calibri"/>
        <family val="2"/>
      </rPr>
      <t>v</t>
    </r>
    <r>
      <rPr>
        <sz val="10"/>
        <color rgb="FF000000"/>
        <rFont val="Calibri"/>
        <family val="2"/>
      </rPr>
      <t>a</t>
    </r>
    <r>
      <rPr>
        <sz val="10"/>
        <color rgb="FF000000"/>
        <rFont val="Calibri"/>
        <family val="2"/>
      </rPr>
      <t>d</t>
    </r>
    <r>
      <rPr>
        <sz val="10"/>
        <color rgb="FF000000"/>
        <rFont val="Calibri"/>
        <family val="2"/>
      </rPr>
      <t>o,</t>
    </r>
  </si>
  <si>
    <r>
      <rPr>
        <sz val="10"/>
        <color rgb="FF000000"/>
        <rFont val="Calibri"/>
        <family val="2"/>
      </rPr>
      <t>8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fra</t>
    </r>
    <r>
      <rPr>
        <sz val="10"/>
        <color rgb="FF000000"/>
        <rFont val="Calibri"/>
        <family val="2"/>
      </rPr>
      <t>s</t>
    </r>
    <r>
      <rPr>
        <sz val="10"/>
        <color rgb="FF000000"/>
        <rFont val="Calibri"/>
        <family val="2"/>
      </rPr>
      <t>co</t>
    </r>
    <r>
      <rPr>
        <sz val="10"/>
        <color rgb="FF000000"/>
        <rFont val="Calibri"/>
        <family val="2"/>
      </rPr>
      <t>s</t>
    </r>
    <r>
      <rPr>
        <sz val="10"/>
        <color rgb="FF000000"/>
        <rFont val="Calibri"/>
        <family val="2"/>
      </rPr>
      <t>/250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ml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c/u</t>
    </r>
  </si>
  <si>
    <t>1235-402</t>
  </si>
  <si>
    <t>AutoDELFIA Puntas de pipeta desechable</t>
  </si>
  <si>
    <t>960 pzas</t>
  </si>
  <si>
    <r>
      <rPr>
        <sz val="10"/>
        <color rgb="FF000000"/>
        <rFont val="Calibri"/>
        <family val="2"/>
      </rPr>
      <t>B1</t>
    </r>
    <r>
      <rPr>
        <sz val="10"/>
        <color rgb="FF000000"/>
        <rFont val="Calibri"/>
        <family val="2"/>
      </rPr>
      <t>1</t>
    </r>
    <r>
      <rPr>
        <sz val="10"/>
        <color rgb="FF000000"/>
        <rFont val="Calibri"/>
        <family val="2"/>
      </rPr>
      <t>8</t>
    </r>
    <r>
      <rPr>
        <sz val="10"/>
        <color rgb="FF000000"/>
        <rFont val="Calibri"/>
        <family val="2"/>
      </rPr>
      <t>-</t>
    </r>
    <r>
      <rPr>
        <sz val="10"/>
        <color rgb="FF000000"/>
        <rFont val="Calibri"/>
        <family val="2"/>
      </rPr>
      <t>100</t>
    </r>
  </si>
  <si>
    <r>
      <rPr>
        <sz val="10"/>
        <color rgb="FF000000"/>
        <rFont val="Calibri"/>
        <family val="2"/>
      </rPr>
      <t>A</t>
    </r>
    <r>
      <rPr>
        <sz val="10"/>
        <color rgb="FF000000"/>
        <rFont val="Calibri"/>
        <family val="2"/>
      </rPr>
      <t>u</t>
    </r>
    <r>
      <rPr>
        <sz val="10"/>
        <color rgb="FF000000"/>
        <rFont val="Calibri"/>
        <family val="2"/>
      </rPr>
      <t>t</t>
    </r>
    <r>
      <rPr>
        <sz val="10"/>
        <color rgb="FF000000"/>
        <rFont val="Calibri"/>
        <family val="2"/>
      </rPr>
      <t>o</t>
    </r>
    <r>
      <rPr>
        <sz val="10"/>
        <color rgb="FF000000"/>
        <rFont val="Calibri"/>
        <family val="2"/>
      </rPr>
      <t>D</t>
    </r>
    <r>
      <rPr>
        <sz val="10"/>
        <color rgb="FF000000"/>
        <rFont val="Calibri"/>
        <family val="2"/>
      </rPr>
      <t>E</t>
    </r>
    <r>
      <rPr>
        <sz val="10"/>
        <color rgb="FF000000"/>
        <rFont val="Calibri"/>
        <family val="2"/>
      </rPr>
      <t>LFIA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Sol</t>
    </r>
    <r>
      <rPr>
        <sz val="10"/>
        <color rgb="FF000000"/>
        <rFont val="Calibri"/>
        <family val="2"/>
      </rPr>
      <t>u</t>
    </r>
    <r>
      <rPr>
        <sz val="10"/>
        <color rgb="FF000000"/>
        <rFont val="Calibri"/>
        <family val="2"/>
      </rPr>
      <t>ción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d</t>
    </r>
    <r>
      <rPr>
        <sz val="10"/>
        <color rgb="FF000000"/>
        <rFont val="Calibri"/>
        <family val="2"/>
      </rPr>
      <t>e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m</t>
    </r>
    <r>
      <rPr>
        <sz val="10"/>
        <color rgb="FF000000"/>
        <rFont val="Calibri"/>
        <family val="2"/>
      </rPr>
      <t>e</t>
    </r>
    <r>
      <rPr>
        <sz val="10"/>
        <color rgb="FF000000"/>
        <rFont val="Calibri"/>
        <family val="2"/>
      </rPr>
      <t>j</t>
    </r>
    <r>
      <rPr>
        <sz val="10"/>
        <color rgb="FF000000"/>
        <rFont val="Calibri"/>
        <family val="2"/>
      </rPr>
      <t>o</t>
    </r>
    <r>
      <rPr>
        <sz val="10"/>
        <color rgb="FF000000"/>
        <rFont val="Calibri"/>
        <family val="2"/>
      </rPr>
      <t>ra</t>
    </r>
    <r>
      <rPr>
        <sz val="10"/>
        <color rgb="FF000000"/>
        <rFont val="Calibri"/>
        <family val="2"/>
      </rPr>
      <t>m</t>
    </r>
    <r>
      <rPr>
        <sz val="10"/>
        <color rgb="FF000000"/>
        <rFont val="Calibri"/>
        <family val="2"/>
      </rPr>
      <t>i</t>
    </r>
    <r>
      <rPr>
        <sz val="10"/>
        <color rgb="FF000000"/>
        <rFont val="Calibri"/>
        <family val="2"/>
      </rPr>
      <t>e</t>
    </r>
    <r>
      <rPr>
        <sz val="10"/>
        <color rgb="FF000000"/>
        <rFont val="Calibri"/>
        <family val="2"/>
      </rPr>
      <t>n</t>
    </r>
    <r>
      <rPr>
        <sz val="10"/>
        <color rgb="FF000000"/>
        <rFont val="Calibri"/>
        <family val="2"/>
      </rPr>
      <t>to</t>
    </r>
  </si>
  <si>
    <t>1235-411</t>
  </si>
  <si>
    <t>AutoDELFIA Recipiente de dilución</t>
  </si>
  <si>
    <t>PANEL NEONATAL DELFIA</t>
  </si>
  <si>
    <r>
      <rPr>
        <sz val="10"/>
        <color rgb="FF000000"/>
        <rFont val="Calibri"/>
        <family val="2"/>
      </rPr>
      <t xml:space="preserve">960
</t>
    </r>
    <r>
      <rPr>
        <sz val="10"/>
        <color rgb="FF000000"/>
        <rFont val="Calibri"/>
        <family val="2"/>
      </rPr>
      <t>960</t>
    </r>
  </si>
  <si>
    <t>NP-1000</t>
  </si>
  <si>
    <t>PKU DELFIA neonatal</t>
  </si>
  <si>
    <t>ND-1000</t>
  </si>
  <si>
    <t>G6PD DELFIA neonatal</t>
  </si>
  <si>
    <t>A005-210</t>
  </si>
  <si>
    <t>IRT DELFIA neonatal</t>
  </si>
  <si>
    <t>3018-0010</t>
  </si>
  <si>
    <t>Biotinidasa DELFIA neonatal</t>
  </si>
  <si>
    <t>3029-0010</t>
  </si>
  <si>
    <t>Galactosa DELFIA neonatal</t>
  </si>
  <si>
    <t>PANEL PRENATAL DELFIA</t>
  </si>
  <si>
    <t>A096-101</t>
  </si>
  <si>
    <t>Alfafetoproteína hAFP</t>
  </si>
  <si>
    <t>A097-101</t>
  </si>
  <si>
    <t>BHCG Libre</t>
  </si>
  <si>
    <t>A098-201</t>
  </si>
  <si>
    <t>PAPP-A</t>
  </si>
  <si>
    <t>A067-101</t>
  </si>
  <si>
    <t>hAFP/BhCG libre Dual</t>
  </si>
  <si>
    <t xml:space="preserve">Producto
</t>
  </si>
  <si>
    <t>PANEL NEONATAL AUTODELFIA Y CONSUMIBLES</t>
  </si>
  <si>
    <t>Presentacion</t>
  </si>
  <si>
    <t xml:space="preserve">3090-0010
</t>
  </si>
  <si>
    <t>B055-301</t>
  </si>
  <si>
    <t xml:space="preserve">Control PlGF bajo/alto liofilizado 5 viales
</t>
  </si>
  <si>
    <t>AutoDELFIA PlGF 1-2-3</t>
  </si>
  <si>
    <t xml:space="preserve">5
</t>
  </si>
  <si>
    <t xml:space="preserve">AutoDELFIA 17a-OH    </t>
  </si>
  <si>
    <t>Código Fábrica</t>
  </si>
  <si>
    <t xml:space="preserve">hTSH DELFIA neonatal
</t>
  </si>
  <si>
    <t>17a-OH -PRG DELFIA neonatal</t>
  </si>
  <si>
    <t>A024-110</t>
  </si>
  <si>
    <t>Precio Venta 2024 [Bs.]</t>
  </si>
  <si>
    <t>Precio Venta 2024 3% 09/02/2024</t>
  </si>
  <si>
    <t>LISTA PRECIOS REVVITY PUBLICO GESTIÓN 2024</t>
  </si>
  <si>
    <t>A032-310</t>
  </si>
  <si>
    <t>B024-112</t>
  </si>
  <si>
    <t>Precio Venta 2024 36% SEPTIEMBRE 2024</t>
  </si>
  <si>
    <t>Precio Venta 2025 [Bs.]</t>
  </si>
  <si>
    <t>Precio Venta abril 2025 [Bs.]</t>
  </si>
  <si>
    <t xml:space="preserve">CMG-SPM802 </t>
  </si>
  <si>
    <t>Tubing Tygon 2001 ID 3,2 15 m</t>
  </si>
  <si>
    <t>chemagic 360 PM kit</t>
  </si>
  <si>
    <t>96 Rod Heat Update Kit CMG-536</t>
  </si>
  <si>
    <t>CMG-1305640</t>
  </si>
  <si>
    <t>Accessories Pack: 1420-020, 021</t>
  </si>
  <si>
    <t>CODIGO</t>
  </si>
  <si>
    <t>DESCRIPCION</t>
  </si>
  <si>
    <t>CANTIDAD</t>
  </si>
  <si>
    <t>EXW USD</t>
  </si>
  <si>
    <t>PVP Bs.</t>
  </si>
  <si>
    <t>Precio Venta mayo 2025 [Bs.]</t>
  </si>
  <si>
    <t>PVP MAYO 2025Bs.</t>
  </si>
  <si>
    <t>Precio Venta JUNIO 2025 [Bs.]</t>
  </si>
  <si>
    <t>PVP JUNIO 2025 Bs.</t>
  </si>
  <si>
    <t>4021-0010</t>
  </si>
  <si>
    <t>Diluyente para proteina del embarazo</t>
  </si>
  <si>
    <t>1420-8140</t>
  </si>
  <si>
    <t>PC</t>
  </si>
  <si>
    <t>PVP ENERO 2026 Bs.</t>
  </si>
  <si>
    <t>Precio Venta ENERO 2026 [Bs.]</t>
  </si>
  <si>
    <t>LISTA PRECIOS REVVITY PUBLICO GESTIÓN 2026</t>
  </si>
  <si>
    <t>PBI</t>
  </si>
  <si>
    <t>Tarjetas toma de muestra</t>
  </si>
  <si>
    <t>Creado el: 10/01/2026</t>
  </si>
  <si>
    <t>Tarjeta toma de muestra</t>
  </si>
  <si>
    <t>Panel neonatal</t>
  </si>
  <si>
    <t>Panel prenatal Delfia</t>
  </si>
  <si>
    <t>Tygon 2001 ID 3,2 15 m</t>
  </si>
  <si>
    <t>Tubing</t>
  </si>
  <si>
    <t>Pack: 1420-020, 021</t>
  </si>
  <si>
    <t>Accessories</t>
  </si>
  <si>
    <t>360 PM kit</t>
  </si>
  <si>
    <t>Chemagic</t>
  </si>
  <si>
    <t>96 Rod Heat</t>
  </si>
  <si>
    <t>Update Kit CMG-536</t>
  </si>
  <si>
    <t>Diluyente</t>
  </si>
  <si>
    <t>para proteina del embarazo</t>
  </si>
  <si>
    <t>SINCOD-03</t>
  </si>
  <si>
    <t>AutoDELFIA</t>
  </si>
  <si>
    <t>Panel neonatal  Solución concentrada de lavado</t>
  </si>
  <si>
    <t>Modelo</t>
  </si>
  <si>
    <t>Panel neonatal Puntas de pipeta desechable</t>
  </si>
  <si>
    <t>AutoDELFIA Solución de mejoramiento</t>
  </si>
  <si>
    <t>Panel neonatal Solución de mejoramiento</t>
  </si>
  <si>
    <t>Panel neonatal Recipiente de dilución</t>
  </si>
  <si>
    <t>Código (*)</t>
  </si>
  <si>
    <t>Nombre genérico (*)</t>
  </si>
  <si>
    <t>Descripción del producto</t>
  </si>
  <si>
    <t>Marca (*)</t>
  </si>
  <si>
    <t>Medida (*)</t>
  </si>
  <si>
    <t>Fisico o servicio (*)</t>
  </si>
  <si>
    <t>Proveedor Categoría</t>
  </si>
  <si>
    <t>Unidad de negocio (*)</t>
  </si>
  <si>
    <t>Subcategoría</t>
  </si>
  <si>
    <t>Precio (*)</t>
  </si>
  <si>
    <t>Margen de ganancia (%)</t>
  </si>
  <si>
    <t>1: con registro sanitario; 0: Sin registro</t>
  </si>
  <si>
    <t>Temperatura</t>
  </si>
  <si>
    <t>País de procedencia</t>
  </si>
  <si>
    <t>Revvity</t>
  </si>
  <si>
    <t>Cajas</t>
  </si>
  <si>
    <t>Frascos</t>
  </si>
  <si>
    <t>Piezas</t>
  </si>
  <si>
    <t>Unidad</t>
  </si>
  <si>
    <t>Fisico</t>
  </si>
  <si>
    <t>Revvity reactivos</t>
  </si>
  <si>
    <t>Core business</t>
  </si>
  <si>
    <t>Estados Unidos</t>
  </si>
  <si>
    <t>AutoDELFIA 17a-OH, 1152 unidades</t>
  </si>
  <si>
    <t>AutoDELFIA hTSH, 1,152 unidades</t>
  </si>
  <si>
    <t>AutoDELFIA IRT, 1,152 unidades</t>
  </si>
  <si>
    <t xml:space="preserve">AutoDELFIA, 8 frascos/250 ml c/u </t>
  </si>
  <si>
    <t xml:space="preserve">AutoDELFIA, 960 pzas </t>
  </si>
  <si>
    <t>AutoDELFIA, 100 unidades</t>
  </si>
  <si>
    <t>hTSH DELFIA, 960
960 unidades</t>
  </si>
  <si>
    <t>17a-OH -PRG DELFIA, 960
960 unidades</t>
  </si>
  <si>
    <t>PKU DELFIA, 960 unidades</t>
  </si>
  <si>
    <t>G6PD DELFIA , 960 unidades</t>
  </si>
  <si>
    <t>IRT DELFIA, 960 unidades</t>
  </si>
  <si>
    <t>Biotinidasa DELFIA, 960 unidades</t>
  </si>
  <si>
    <t>Galactosa DELFIA, 960 unidades</t>
  </si>
  <si>
    <t>Control PlGF bajo/alto liofilizado 5 viales, 5
 unidades</t>
  </si>
  <si>
    <t>AutoDELFIA PlGF 1-2-3, 96 unidades</t>
  </si>
  <si>
    <t>Alfafetoproteína hAFP, 96 unidades</t>
  </si>
  <si>
    <t>BHCG Libre, 96 unidades</t>
  </si>
  <si>
    <t>PAPP-A, 96 unidades</t>
  </si>
  <si>
    <t>hAFP/BhCG libre Dual, 96 unidades</t>
  </si>
  <si>
    <t>Tarjeta toma de muestra, 100 unidades</t>
  </si>
  <si>
    <t>Medida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</si>
</sst>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Bs&quot;#,##0"/>
    <numFmt numFmtId="165" formatCode="&quot;Bs&quot;#,##0.00"/>
    <numFmt numFmtId="166" formatCode="_-* #,##0_-;\-* #,##0_-;_-* &quot;-&quot;??_-;_-@_-"/>
  </numFmts>
  <fonts count="10" x14ac:knownFonts="1">
    <font>
      <sz val="11"/>
      <color rgb="FF000000"/>
      <name val="Calibri"/>
      <family val="2"/>
      <charset val="204"/>
    </font>
    <font>
      <b/>
      <sz val="14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8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89">
    <xf numFmtId="0" fontId="0" fillId="0" borderId="0" xfId="0"/>
    <xf numFmtId="0" fontId="3" fillId="0" borderId="2" xfId="0" applyFont="1" applyBorder="1" applyAlignment="1">
      <alignment horizontal="center" vertical="top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3" fontId="3" fillId="0" borderId="8" xfId="0" applyNumberFormat="1" applyFont="1" applyBorder="1" applyAlignment="1">
      <alignment horizontal="center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1" fontId="3" fillId="0" borderId="10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 wrapText="1"/>
    </xf>
    <xf numFmtId="0" fontId="3" fillId="0" borderId="2" xfId="0" applyFont="1" applyBorder="1" applyAlignment="1">
      <alignment vertical="top" wrapText="1"/>
    </xf>
    <xf numFmtId="0" fontId="0" fillId="0" borderId="2" xfId="0" applyBorder="1" applyAlignment="1">
      <alignment vertical="top"/>
    </xf>
    <xf numFmtId="1" fontId="3" fillId="0" borderId="2" xfId="0" applyNumberFormat="1" applyFont="1" applyBorder="1" applyAlignment="1">
      <alignment horizontal="center" vertical="top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0" fillId="0" borderId="11" xfId="0" applyBorder="1" applyAlignment="1">
      <alignment vertical="top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1" fontId="3" fillId="0" borderId="15" xfId="0" applyNumberFormat="1" applyFont="1" applyBorder="1" applyAlignment="1">
      <alignment horizontal="center" vertical="top"/>
    </xf>
    <xf numFmtId="1" fontId="3" fillId="0" borderId="2" xfId="0" applyNumberFormat="1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0" fillId="0" borderId="16" xfId="0" applyNumberFormat="1" applyBorder="1"/>
    <xf numFmtId="0" fontId="0" fillId="0" borderId="17" xfId="0" applyBorder="1"/>
    <xf numFmtId="0" fontId="4" fillId="3" borderId="5" xfId="0" applyFont="1" applyFill="1" applyBorder="1" applyAlignment="1">
      <alignment vertical="top"/>
    </xf>
    <xf numFmtId="0" fontId="4" fillId="3" borderId="6" xfId="0" applyFont="1" applyFill="1" applyBorder="1" applyAlignment="1">
      <alignment vertical="top"/>
    </xf>
    <xf numFmtId="0" fontId="2" fillId="4" borderId="13" xfId="0" applyFont="1" applyFill="1" applyBorder="1" applyAlignment="1">
      <alignment vertical="top"/>
    </xf>
    <xf numFmtId="0" fontId="2" fillId="4" borderId="12" xfId="0" applyFont="1" applyFill="1" applyBorder="1" applyAlignment="1">
      <alignment vertical="top"/>
    </xf>
    <xf numFmtId="0" fontId="2" fillId="5" borderId="5" xfId="0" applyFont="1" applyFill="1" applyBorder="1" applyAlignment="1">
      <alignment vertical="top"/>
    </xf>
    <xf numFmtId="0" fontId="2" fillId="5" borderId="6" xfId="0" applyFont="1" applyFill="1" applyBorder="1" applyAlignment="1">
      <alignment vertical="top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center"/>
    </xf>
    <xf numFmtId="164" fontId="0" fillId="0" borderId="0" xfId="0" applyNumberFormat="1"/>
    <xf numFmtId="0" fontId="2" fillId="2" borderId="6" xfId="0" applyFont="1" applyFill="1" applyBorder="1" applyAlignment="1">
      <alignment horizontal="center" vertical="center" wrapText="1"/>
    </xf>
    <xf numFmtId="164" fontId="0" fillId="0" borderId="18" xfId="0" applyNumberFormat="1" applyBorder="1"/>
    <xf numFmtId="0" fontId="2" fillId="6" borderId="2" xfId="0" applyFont="1" applyFill="1" applyBorder="1" applyAlignment="1">
      <alignment horizontal="center" vertical="center" wrapText="1"/>
    </xf>
    <xf numFmtId="165" fontId="0" fillId="0" borderId="0" xfId="0" applyNumberFormat="1"/>
    <xf numFmtId="3" fontId="0" fillId="0" borderId="0" xfId="0" applyNumberFormat="1"/>
    <xf numFmtId="0" fontId="4" fillId="3" borderId="4" xfId="0" applyFont="1" applyFill="1" applyBorder="1" applyAlignment="1">
      <alignment vertical="top"/>
    </xf>
    <xf numFmtId="0" fontId="0" fillId="0" borderId="19" xfId="0" applyBorder="1" applyAlignment="1">
      <alignment vertical="top"/>
    </xf>
    <xf numFmtId="0" fontId="3" fillId="0" borderId="20" xfId="0" applyFont="1" applyBorder="1" applyAlignment="1">
      <alignment vertical="top" wrapText="1"/>
    </xf>
    <xf numFmtId="0" fontId="3" fillId="0" borderId="20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vertical="top"/>
    </xf>
    <xf numFmtId="0" fontId="2" fillId="4" borderId="6" xfId="0" applyFont="1" applyFill="1" applyBorder="1" applyAlignment="1">
      <alignment vertical="top"/>
    </xf>
    <xf numFmtId="0" fontId="2" fillId="4" borderId="4" xfId="0" applyFont="1" applyFill="1" applyBorder="1" applyAlignment="1">
      <alignment vertical="top"/>
    </xf>
    <xf numFmtId="0" fontId="2" fillId="5" borderId="4" xfId="0" applyFont="1" applyFill="1" applyBorder="1" applyAlignment="1">
      <alignment vertical="top"/>
    </xf>
    <xf numFmtId="0" fontId="3" fillId="0" borderId="21" xfId="0" applyFont="1" applyBorder="1" applyAlignment="1">
      <alignment horizontal="center" vertical="top"/>
    </xf>
    <xf numFmtId="3" fontId="0" fillId="0" borderId="2" xfId="0" applyNumberFormat="1" applyBorder="1"/>
    <xf numFmtId="0" fontId="3" fillId="0" borderId="22" xfId="0" applyFont="1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1" fontId="3" fillId="0" borderId="23" xfId="0" applyNumberFormat="1" applyFont="1" applyBorder="1" applyAlignment="1">
      <alignment horizontal="center" vertical="center"/>
    </xf>
    <xf numFmtId="3" fontId="0" fillId="0" borderId="23" xfId="0" applyNumberFormat="1" applyBorder="1"/>
    <xf numFmtId="0" fontId="3" fillId="0" borderId="19" xfId="0" applyFont="1" applyBorder="1" applyAlignment="1">
      <alignment vertical="top" wrapText="1"/>
    </xf>
    <xf numFmtId="0" fontId="3" fillId="0" borderId="20" xfId="0" applyFont="1" applyBorder="1" applyAlignment="1">
      <alignment horizontal="center" vertical="top" wrapText="1"/>
    </xf>
    <xf numFmtId="3" fontId="0" fillId="0" borderId="20" xfId="0" applyNumberFormat="1" applyBorder="1"/>
    <xf numFmtId="0" fontId="3" fillId="0" borderId="24" xfId="0" applyFont="1" applyBorder="1" applyAlignment="1">
      <alignment horizontal="left" vertical="top"/>
    </xf>
    <xf numFmtId="0" fontId="3" fillId="0" borderId="25" xfId="0" applyFont="1" applyBorder="1" applyAlignment="1">
      <alignment horizontal="left" vertical="top"/>
    </xf>
    <xf numFmtId="1" fontId="3" fillId="0" borderId="26" xfId="0" applyNumberFormat="1" applyFont="1" applyBorder="1" applyAlignment="1">
      <alignment horizontal="center" vertical="top"/>
    </xf>
    <xf numFmtId="0" fontId="3" fillId="0" borderId="19" xfId="0" applyFont="1" applyBorder="1" applyAlignment="1">
      <alignment vertical="top"/>
    </xf>
    <xf numFmtId="0" fontId="3" fillId="0" borderId="20" xfId="0" applyFont="1" applyBorder="1" applyAlignment="1">
      <alignment vertical="top"/>
    </xf>
    <xf numFmtId="3" fontId="3" fillId="0" borderId="27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4" fontId="0" fillId="0" borderId="2" xfId="0" applyNumberFormat="1" applyBorder="1"/>
    <xf numFmtId="0" fontId="3" fillId="0" borderId="2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/>
    </xf>
    <xf numFmtId="166" fontId="0" fillId="0" borderId="2" xfId="1" applyNumberFormat="1" applyFont="1" applyBorder="1"/>
    <xf numFmtId="0" fontId="3" fillId="0" borderId="28" xfId="0" applyFont="1" applyBorder="1" applyAlignment="1">
      <alignment vertical="top" wrapText="1"/>
    </xf>
    <xf numFmtId="0" fontId="8" fillId="7" borderId="2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2" fontId="0" fillId="0" borderId="0" xfId="0" applyNumberFormat="1"/>
    <xf numFmtId="2" fontId="8" fillId="7" borderId="2" xfId="0" applyNumberFormat="1" applyFont="1" applyFill="1" applyBorder="1" applyAlignment="1">
      <alignment horizontal="left" vertical="top" wrapText="1"/>
    </xf>
    <xf numFmtId="2" fontId="0" fillId="0" borderId="20" xfId="0" applyNumberFormat="1" applyBorder="1"/>
    <xf numFmtId="2" fontId="0" fillId="0" borderId="2" xfId="0" applyNumberFormat="1" applyBorder="1"/>
    <xf numFmtId="2" fontId="0" fillId="0" borderId="2" xfId="1" applyNumberFormat="1" applyFont="1" applyBorder="1"/>
    <xf numFmtId="0" fontId="9" fillId="0" borderId="0" xfId="0" applyFont="1"/>
    <xf numFmtId="0" fontId="1" fillId="0" borderId="1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iotech%20Bolivia\ESTADOS%20PARA%20ADMINITRACION\ANALISIS%20PRECIOS%20SNIBE%2080%25%20COMISION%20102024%20NUEVOS%20PARAMET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uperado_Hoja1"/>
      <sheetName val="SNIBE"/>
      <sheetName val="Hoja2"/>
      <sheetName val="Hoja3"/>
      <sheetName val="Hoja1"/>
      <sheetName val="REVVITY"/>
      <sheetName val="NOVA"/>
      <sheetName val="SNIBE 092024"/>
      <sheetName val="FISHER"/>
      <sheetName val="AUTOBIO"/>
      <sheetName val="MASIMO"/>
      <sheetName val="WONDFO"/>
      <sheetName val="QIAGEN"/>
      <sheetName val="Hoja7"/>
      <sheetName val="ROCHE"/>
      <sheetName val="ROCHE LIQ"/>
      <sheetName val="ROCHE LIQ (2)"/>
      <sheetName val="MASIMO (2)"/>
    </sheetNames>
    <sheetDataSet>
      <sheetData sheetId="0"/>
      <sheetData sheetId="1"/>
      <sheetData sheetId="2"/>
      <sheetData sheetId="3"/>
      <sheetData sheetId="4"/>
      <sheetData sheetId="5">
        <row r="15">
          <cell r="A15" t="str">
            <v>A024-110</v>
          </cell>
          <cell r="B15" t="str">
            <v xml:space="preserve">PPET20009  17a-OH-PRG neonatal DELFIA Reactivo, 960 det.                             </v>
          </cell>
          <cell r="C15"/>
          <cell r="D15">
            <v>7</v>
          </cell>
          <cell r="E15">
            <v>9799.6157000000003</v>
          </cell>
          <cell r="F15">
            <v>1399.9451000000001</v>
          </cell>
          <cell r="G15">
            <v>1749.9313750000001</v>
          </cell>
          <cell r="H15">
            <v>2011.4153735632185</v>
          </cell>
          <cell r="J15">
            <v>1119.9560800000002</v>
          </cell>
          <cell r="K15">
            <v>84.810632183908041</v>
          </cell>
          <cell r="L15">
            <v>349.98627499999998</v>
          </cell>
          <cell r="M15">
            <v>261.48399856321839</v>
          </cell>
          <cell r="N15">
            <v>279.98902000000004</v>
          </cell>
          <cell r="O15">
            <v>209.99176500000002</v>
          </cell>
          <cell r="P15">
            <v>3706.1628707471273</v>
          </cell>
          <cell r="Q15">
            <v>25794.893580400007</v>
          </cell>
          <cell r="S15">
            <v>26831</v>
          </cell>
          <cell r="T15">
            <v>3855.0287356321837</v>
          </cell>
          <cell r="U15">
            <v>1036.1064195999934</v>
          </cell>
          <cell r="W15">
            <v>36490.160000000003</v>
          </cell>
          <cell r="X15">
            <v>10695.266419599997</v>
          </cell>
          <cell r="AA15">
            <v>25794.893580400007</v>
          </cell>
        </row>
        <row r="16">
          <cell r="A16" t="str">
            <v>A005-210</v>
          </cell>
          <cell r="B16" t="str">
            <v xml:space="preserve">PPET20005  IRT neonatal DELFIA Reactivo, 960 det.                                    </v>
          </cell>
          <cell r="C16"/>
          <cell r="D16">
            <v>7</v>
          </cell>
          <cell r="E16">
            <v>7751.3267999999998</v>
          </cell>
          <cell r="F16">
            <v>1107.3324</v>
          </cell>
          <cell r="G16">
            <v>1384.1655000000001</v>
          </cell>
          <cell r="H16">
            <v>1590.9948275862071</v>
          </cell>
          <cell r="J16">
            <v>885.86592000000007</v>
          </cell>
          <cell r="K16">
            <v>84.810632183908041</v>
          </cell>
          <cell r="L16">
            <v>276.83310000000006</v>
          </cell>
          <cell r="M16">
            <v>206.829327586207</v>
          </cell>
          <cell r="N16">
            <v>221.46648000000002</v>
          </cell>
          <cell r="O16">
            <v>166.09986000000001</v>
          </cell>
          <cell r="P16">
            <v>2949.2377197701148</v>
          </cell>
          <cell r="Q16">
            <v>20526.694529599998</v>
          </cell>
          <cell r="S16">
            <v>26831</v>
          </cell>
          <cell r="T16">
            <v>3855.0287356321837</v>
          </cell>
          <cell r="U16">
            <v>6304.3054704000024</v>
          </cell>
          <cell r="W16">
            <v>36490.160000000003</v>
          </cell>
          <cell r="X16">
            <v>15963.465470400006</v>
          </cell>
          <cell r="AA16">
            <v>20526.694529599998</v>
          </cell>
        </row>
        <row r="17">
          <cell r="A17">
            <v>10457593</v>
          </cell>
          <cell r="B17" t="str">
            <v xml:space="preserve">PPET10008  Puncher manual Equipo                                                     </v>
          </cell>
          <cell r="C17"/>
          <cell r="D17">
            <v>5</v>
          </cell>
          <cell r="E17">
            <v>604.66149999999993</v>
          </cell>
          <cell r="F17">
            <v>120.93229999999998</v>
          </cell>
          <cell r="G17">
            <v>151.16537499999998</v>
          </cell>
          <cell r="H17">
            <v>173.75330459770115</v>
          </cell>
          <cell r="J17">
            <v>96.745839999999987</v>
          </cell>
          <cell r="K17" t="e">
            <v>#N/A</v>
          </cell>
          <cell r="L17">
            <v>30.233074999999999</v>
          </cell>
          <cell r="M17">
            <v>22.587929597701162</v>
          </cell>
          <cell r="N17">
            <v>24.186459999999997</v>
          </cell>
          <cell r="O17">
            <v>18.139844999999998</v>
          </cell>
          <cell r="P17" t="e">
            <v>#N/A</v>
          </cell>
          <cell r="Q17" t="e">
            <v>#N/A</v>
          </cell>
          <cell r="S17" t="e">
            <v>#N/A</v>
          </cell>
          <cell r="T17" t="e">
            <v>#N/A</v>
          </cell>
          <cell r="U17" t="e">
            <v>#N/A</v>
          </cell>
          <cell r="W17" t="e">
            <v>#N/A</v>
          </cell>
          <cell r="X17" t="e">
            <v>#N/A</v>
          </cell>
          <cell r="AA17" t="e">
            <v>#N/A</v>
          </cell>
        </row>
        <row r="18">
          <cell r="A18" t="str">
            <v>A032-310</v>
          </cell>
          <cell r="B18" t="str">
            <v xml:space="preserve">PPET20011  hTSH neonatal DELFIA Reactivo, 960 det.                                   </v>
          </cell>
          <cell r="C18"/>
          <cell r="D18">
            <v>10</v>
          </cell>
          <cell r="E18">
            <v>9663.9750000000004</v>
          </cell>
          <cell r="F18">
            <v>966.39750000000004</v>
          </cell>
          <cell r="G18">
            <v>1207.996875</v>
          </cell>
          <cell r="H18">
            <v>1388.5021551724137</v>
          </cell>
          <cell r="J18">
            <v>773.11800000000005</v>
          </cell>
          <cell r="K18">
            <v>78.239080459770122</v>
          </cell>
          <cell r="L18">
            <v>241.59937500000001</v>
          </cell>
          <cell r="M18">
            <v>180.50528017241368</v>
          </cell>
          <cell r="N18">
            <v>193.27950000000001</v>
          </cell>
          <cell r="O18">
            <v>144.95962499999999</v>
          </cell>
          <cell r="P18">
            <v>2578.0983606321838</v>
          </cell>
          <cell r="Q18">
            <v>17943.564589999998</v>
          </cell>
          <cell r="S18">
            <v>24752</v>
          </cell>
          <cell r="T18">
            <v>3556.32183908046</v>
          </cell>
          <cell r="U18">
            <v>6808.4354100000019</v>
          </cell>
          <cell r="W18">
            <v>33662.720000000001</v>
          </cell>
          <cell r="X18">
            <v>15719.155410000003</v>
          </cell>
          <cell r="AA18">
            <v>17943.564589999998</v>
          </cell>
        </row>
        <row r="19">
          <cell r="A19" t="str">
            <v>A032-310</v>
          </cell>
          <cell r="B19" t="str">
            <v xml:space="preserve">PPET20011  hTSH neonatal DELFIA Reactivo, 960 det.                                   </v>
          </cell>
          <cell r="C19"/>
          <cell r="D19">
            <v>3</v>
          </cell>
          <cell r="E19">
            <v>3125.4732000000004</v>
          </cell>
          <cell r="F19">
            <v>1041.8244000000002</v>
          </cell>
          <cell r="G19">
            <v>1302.2805000000003</v>
          </cell>
          <cell r="H19">
            <v>1496.8741379310347</v>
          </cell>
          <cell r="J19">
            <v>833.45952000000023</v>
          </cell>
          <cell r="K19">
            <v>78.239080459770122</v>
          </cell>
          <cell r="L19">
            <v>260.45610000000011</v>
          </cell>
          <cell r="M19">
            <v>194.59363793103444</v>
          </cell>
          <cell r="N19">
            <v>208.36488000000006</v>
          </cell>
          <cell r="O19">
            <v>156.27366000000004</v>
          </cell>
          <cell r="P19">
            <v>2773.2112783908051</v>
          </cell>
          <cell r="Q19">
            <v>19301.550497600005</v>
          </cell>
          <cell r="S19">
            <v>24752</v>
          </cell>
          <cell r="T19">
            <v>3556.32183908046</v>
          </cell>
          <cell r="U19">
            <v>5450.4495023999953</v>
          </cell>
          <cell r="W19">
            <v>33662.720000000001</v>
          </cell>
          <cell r="X19">
            <v>14361.169502399996</v>
          </cell>
          <cell r="AA19">
            <v>19301.550497600005</v>
          </cell>
        </row>
        <row r="20">
          <cell r="A20" t="str">
            <v>A005-210</v>
          </cell>
          <cell r="B20" t="str">
            <v xml:space="preserve">PPET20005  IRT neonatal DELFIA Reactivo, 960 det.                                    </v>
          </cell>
          <cell r="C20"/>
          <cell r="D20">
            <v>4</v>
          </cell>
          <cell r="E20">
            <v>4774.9976000000006</v>
          </cell>
          <cell r="F20">
            <v>1193.7494000000002</v>
          </cell>
          <cell r="G20">
            <v>1492.1867500000003</v>
          </cell>
          <cell r="H20">
            <v>1715.1571839080461</v>
          </cell>
          <cell r="J20">
            <v>954.99952000000019</v>
          </cell>
          <cell r="K20">
            <v>84.810632183908041</v>
          </cell>
          <cell r="L20">
            <v>298.43735000000015</v>
          </cell>
          <cell r="M20">
            <v>222.97043390804583</v>
          </cell>
          <cell r="N20">
            <v>238.74988000000005</v>
          </cell>
          <cell r="O20">
            <v>179.06241000000003</v>
          </cell>
          <cell r="P20">
            <v>3172.7796260919545</v>
          </cell>
          <cell r="Q20">
            <v>22082.546197600004</v>
          </cell>
          <cell r="S20">
            <v>26831</v>
          </cell>
          <cell r="T20">
            <v>3855.0287356321837</v>
          </cell>
          <cell r="U20">
            <v>4748.4538023999958</v>
          </cell>
          <cell r="W20">
            <v>36490.160000000003</v>
          </cell>
          <cell r="X20">
            <v>14407.613802399999</v>
          </cell>
          <cell r="AA20">
            <v>22082.546197600004</v>
          </cell>
        </row>
        <row r="21">
          <cell r="A21" t="str">
            <v>A098-201</v>
          </cell>
          <cell r="B21" t="str">
            <v xml:space="preserve">PPET20018  PAPP-A DELFIA Reactivo, 96 det.                                           </v>
          </cell>
          <cell r="C21"/>
          <cell r="D21">
            <v>5</v>
          </cell>
          <cell r="E21">
            <v>1526.5630000000001</v>
          </cell>
          <cell r="F21">
            <v>305.31260000000003</v>
          </cell>
          <cell r="G21">
            <v>381.64075000000003</v>
          </cell>
          <cell r="H21">
            <v>438.66752873563223</v>
          </cell>
          <cell r="J21">
            <v>244.25008000000003</v>
          </cell>
          <cell r="K21">
            <v>15.997413793103448</v>
          </cell>
          <cell r="L21">
            <v>76.328149999999994</v>
          </cell>
          <cell r="M21">
            <v>57.026778735632206</v>
          </cell>
          <cell r="N21">
            <v>61.062520000000006</v>
          </cell>
          <cell r="O21">
            <v>45.796890000000005</v>
          </cell>
          <cell r="P21">
            <v>805.77443252873547</v>
          </cell>
          <cell r="Q21">
            <v>5608.1900503999987</v>
          </cell>
          <cell r="S21">
            <v>5061</v>
          </cell>
          <cell r="T21">
            <v>727.15517241379314</v>
          </cell>
          <cell r="U21">
            <v>-547.19005039999865</v>
          </cell>
          <cell r="W21">
            <v>6882.9600000000009</v>
          </cell>
          <cell r="X21">
            <v>1274.7699496000023</v>
          </cell>
          <cell r="AA21">
            <v>5608.1900503999987</v>
          </cell>
        </row>
        <row r="22">
          <cell r="A22" t="str">
            <v>A097-101</v>
          </cell>
          <cell r="B22" t="str">
            <v xml:space="preserve">PPET20017  BHCG libre DELFIA prenatal Reactivo, 96 det.                              </v>
          </cell>
          <cell r="C22"/>
          <cell r="D22">
            <v>1</v>
          </cell>
          <cell r="E22">
            <v>224.15889999999999</v>
          </cell>
          <cell r="F22">
            <v>224.15889999999999</v>
          </cell>
          <cell r="G22">
            <v>280.19862499999999</v>
          </cell>
          <cell r="H22">
            <v>322.06738505747126</v>
          </cell>
          <cell r="J22">
            <v>179.32712000000001</v>
          </cell>
          <cell r="K22">
            <v>12.773275862068965</v>
          </cell>
          <cell r="L22">
            <v>56.039725000000004</v>
          </cell>
          <cell r="M22">
            <v>41.868760057471263</v>
          </cell>
          <cell r="N22">
            <v>44.831780000000002</v>
          </cell>
          <cell r="O22">
            <v>33.623835</v>
          </cell>
          <cell r="P22">
            <v>592.62339591954014</v>
          </cell>
          <cell r="Q22">
            <v>4124.6588355999993</v>
          </cell>
          <cell r="S22">
            <v>4041</v>
          </cell>
          <cell r="T22">
            <v>580.60344827586209</v>
          </cell>
          <cell r="U22">
            <v>-83.658835599999293</v>
          </cell>
          <cell r="W22">
            <v>5495.76</v>
          </cell>
          <cell r="X22">
            <v>1371.1011644000009</v>
          </cell>
          <cell r="AA22">
            <v>4124.6588355999993</v>
          </cell>
        </row>
        <row r="23">
          <cell r="A23" t="str">
            <v>NP-1000</v>
          </cell>
          <cell r="B23" t="str">
            <v xml:space="preserve">PPET20024  PKU neonatal DELFIA Reactivo, 960 det.                                    </v>
          </cell>
          <cell r="C23"/>
          <cell r="D23">
            <v>2</v>
          </cell>
          <cell r="E23">
            <v>1264.3868</v>
          </cell>
          <cell r="F23">
            <v>632.1934</v>
          </cell>
          <cell r="G23">
            <v>790.24174999999991</v>
          </cell>
          <cell r="H23">
            <v>908.32385057471254</v>
          </cell>
          <cell r="J23">
            <v>505.75472000000002</v>
          </cell>
          <cell r="K23">
            <v>45.789080459770119</v>
          </cell>
          <cell r="L23">
            <v>158.04834999999991</v>
          </cell>
          <cell r="M23">
            <v>118.08210057471263</v>
          </cell>
          <cell r="N23">
            <v>126.43868000000001</v>
          </cell>
          <cell r="O23">
            <v>94.829009999999997</v>
          </cell>
          <cell r="P23">
            <v>1681.1353410344825</v>
          </cell>
          <cell r="Q23">
            <v>11700.701973599998</v>
          </cell>
          <cell r="S23">
            <v>14486</v>
          </cell>
          <cell r="T23">
            <v>2081.32183908046</v>
          </cell>
          <cell r="U23">
            <v>2785.2980264000016</v>
          </cell>
          <cell r="W23">
            <v>19700.960000000003</v>
          </cell>
          <cell r="X23">
            <v>8000.2580264000044</v>
          </cell>
          <cell r="AA23">
            <v>11700.701973599998</v>
          </cell>
        </row>
        <row r="24">
          <cell r="A24" t="str">
            <v>B055-301</v>
          </cell>
          <cell r="B24" t="str">
            <v xml:space="preserve">PPET20022  PIGF 1-2-3 DELFIA Reactivo, 96 det.                                       </v>
          </cell>
          <cell r="C24"/>
          <cell r="D24">
            <v>5</v>
          </cell>
          <cell r="E24">
            <v>3255.7269999999999</v>
          </cell>
          <cell r="F24">
            <v>651.1454</v>
          </cell>
          <cell r="G24">
            <v>813.93174999999997</v>
          </cell>
          <cell r="H24">
            <v>935.55373563218393</v>
          </cell>
          <cell r="J24">
            <v>520.91632000000004</v>
          </cell>
          <cell r="K24">
            <v>23.245402298850575</v>
          </cell>
          <cell r="L24">
            <v>162.78634999999997</v>
          </cell>
          <cell r="M24">
            <v>121.62198563218396</v>
          </cell>
          <cell r="N24">
            <v>130.22908000000001</v>
          </cell>
          <cell r="O24">
            <v>97.671809999999994</v>
          </cell>
          <cell r="P24">
            <v>1707.6163479310351</v>
          </cell>
          <cell r="Q24">
            <v>11885.009781600003</v>
          </cell>
          <cell r="S24">
            <v>7354</v>
          </cell>
          <cell r="T24">
            <v>1056.6091954022988</v>
          </cell>
          <cell r="U24">
            <v>-4531.0097816000034</v>
          </cell>
          <cell r="W24">
            <v>10001.44</v>
          </cell>
          <cell r="X24">
            <v>-1883.5697816000029</v>
          </cell>
          <cell r="AA24">
            <v>11885.009781600003</v>
          </cell>
        </row>
        <row r="25">
          <cell r="A25" t="str">
            <v>A032-310</v>
          </cell>
          <cell r="B25" t="str">
            <v xml:space="preserve">PPET20011  hTSH neonatal DELFIA Reactivo, 960 det.                                   </v>
          </cell>
          <cell r="C25"/>
          <cell r="D25">
            <v>3</v>
          </cell>
          <cell r="E25">
            <v>3116.3990689200004</v>
          </cell>
          <cell r="F25">
            <v>1038.7996896400002</v>
          </cell>
          <cell r="G25">
            <v>1298.4996120500005</v>
          </cell>
          <cell r="H25">
            <v>1492.5282897126442</v>
          </cell>
          <cell r="J25">
            <v>831.03975171200022</v>
          </cell>
          <cell r="K25">
            <v>78.239080459770122</v>
          </cell>
          <cell r="L25">
            <v>259.69992241000023</v>
          </cell>
          <cell r="M25">
            <v>194.02867766264376</v>
          </cell>
          <cell r="N25">
            <v>207.75993792800006</v>
          </cell>
          <cell r="O25">
            <v>155.81995344600003</v>
          </cell>
          <cell r="P25">
            <v>2765.3870132584143</v>
          </cell>
          <cell r="Q25">
            <v>19247.093612278564</v>
          </cell>
          <cell r="S25">
            <v>24752</v>
          </cell>
          <cell r="T25">
            <v>3556.32183908046</v>
          </cell>
          <cell r="U25">
            <v>5504.9063877214357</v>
          </cell>
          <cell r="W25">
            <v>33662.720000000001</v>
          </cell>
          <cell r="X25">
            <v>14415.626387721437</v>
          </cell>
          <cell r="AA25">
            <v>19247.093612278564</v>
          </cell>
        </row>
        <row r="26">
          <cell r="A26" t="str">
            <v>A005-210</v>
          </cell>
          <cell r="B26" t="str">
            <v xml:space="preserve">PPET20005  IRT neonatal DELFIA Reactivo, 960 det.                                    </v>
          </cell>
          <cell r="C26"/>
          <cell r="D26">
            <v>3</v>
          </cell>
          <cell r="E26">
            <v>3570.8715968399997</v>
          </cell>
          <cell r="F26">
            <v>1190.29053228</v>
          </cell>
          <cell r="G26">
            <v>1487.8631653500001</v>
          </cell>
          <cell r="H26">
            <v>1710.1875463793106</v>
          </cell>
          <cell r="J26">
            <v>952.23242582400007</v>
          </cell>
          <cell r="K26">
            <v>84.810632183908041</v>
          </cell>
          <cell r="L26">
            <v>297.57263307000017</v>
          </cell>
          <cell r="M26">
            <v>222.32438102931042</v>
          </cell>
          <cell r="N26">
            <v>238.05810645600002</v>
          </cell>
          <cell r="O26">
            <v>178.54357984199999</v>
          </cell>
          <cell r="P26">
            <v>3163.8322906852195</v>
          </cell>
          <cell r="Q26">
            <v>22020.272743169127</v>
          </cell>
          <cell r="S26">
            <v>26831</v>
          </cell>
          <cell r="T26">
            <v>3855.0287356321837</v>
          </cell>
          <cell r="U26">
            <v>4810.7272568308726</v>
          </cell>
          <cell r="W26">
            <v>36490.160000000003</v>
          </cell>
          <cell r="X26">
            <v>14469.887256830876</v>
          </cell>
          <cell r="AA26">
            <v>22020.272743169127</v>
          </cell>
        </row>
        <row r="27">
          <cell r="A27" t="str">
            <v>B055-301</v>
          </cell>
          <cell r="B27" t="str">
            <v xml:space="preserve">PPET20022  PIGF 1-2-3 DELFIA Reactivo, 96 det.                                       </v>
          </cell>
          <cell r="C27"/>
          <cell r="D27">
            <v>6</v>
          </cell>
          <cell r="E27">
            <v>3895.5642668999999</v>
          </cell>
          <cell r="F27">
            <v>649.26071115000002</v>
          </cell>
          <cell r="G27">
            <v>811.57588893749994</v>
          </cell>
          <cell r="H27">
            <v>932.84584935344822</v>
          </cell>
          <cell r="J27">
            <v>519.40856891999999</v>
          </cell>
          <cell r="K27">
            <v>23.245402298850575</v>
          </cell>
          <cell r="L27">
            <v>162.31517778749992</v>
          </cell>
          <cell r="M27">
            <v>121.26996041594828</v>
          </cell>
          <cell r="N27">
            <v>129.85214223</v>
          </cell>
          <cell r="O27">
            <v>97.389106672500006</v>
          </cell>
          <cell r="P27">
            <v>1702.7410694747991</v>
          </cell>
          <cell r="Q27">
            <v>11851.077843544603</v>
          </cell>
          <cell r="S27">
            <v>7354</v>
          </cell>
          <cell r="T27">
            <v>1056.6091954022988</v>
          </cell>
          <cell r="U27">
            <v>-4497.0778435446027</v>
          </cell>
          <cell r="W27">
            <v>10001.44</v>
          </cell>
          <cell r="X27">
            <v>-1849.6378435446022</v>
          </cell>
          <cell r="AA27">
            <v>11851.077843544603</v>
          </cell>
        </row>
        <row r="28">
          <cell r="A28" t="str">
            <v>A098-201</v>
          </cell>
          <cell r="B28" t="str">
            <v xml:space="preserve">PPET20018  PAPP-A DELFIA Reactivo, 96 det.                                           </v>
          </cell>
          <cell r="C28"/>
          <cell r="D28">
            <v>2</v>
          </cell>
          <cell r="E28">
            <v>608.85484424000003</v>
          </cell>
          <cell r="F28">
            <v>304.42742212000002</v>
          </cell>
          <cell r="G28">
            <v>380.53427765000004</v>
          </cell>
          <cell r="H28">
            <v>437.39572143678163</v>
          </cell>
          <cell r="J28">
            <v>243.54193769600002</v>
          </cell>
          <cell r="K28">
            <v>15.997413793103448</v>
          </cell>
          <cell r="L28">
            <v>76.106855530000018</v>
          </cell>
          <cell r="M28">
            <v>56.861443786781592</v>
          </cell>
          <cell r="N28">
            <v>60.885484424000005</v>
          </cell>
          <cell r="O28">
            <v>45.664113317999998</v>
          </cell>
          <cell r="P28">
            <v>803.4846706678851</v>
          </cell>
          <cell r="Q28">
            <v>5592.2533078484803</v>
          </cell>
          <cell r="S28">
            <v>5061</v>
          </cell>
          <cell r="T28">
            <v>727.15517241379314</v>
          </cell>
          <cell r="U28">
            <v>-531.25330784848029</v>
          </cell>
          <cell r="W28">
            <v>6882.9600000000009</v>
          </cell>
          <cell r="X28">
            <v>1290.7066921515207</v>
          </cell>
          <cell r="AA28">
            <v>5592.2533078484803</v>
          </cell>
        </row>
        <row r="29">
          <cell r="A29" t="str">
            <v>NP-1000</v>
          </cell>
          <cell r="B29" t="str">
            <v xml:space="preserve">PPET20024  PKU neonatal DELFIA Reactivo, 960 det.                                    </v>
          </cell>
          <cell r="C29"/>
          <cell r="D29">
            <v>3</v>
          </cell>
          <cell r="E29">
            <v>2044.5602999999999</v>
          </cell>
          <cell r="F29">
            <v>681.52009999999996</v>
          </cell>
          <cell r="G29">
            <v>851.90012499999989</v>
          </cell>
          <cell r="H29">
            <v>979.19554597701131</v>
          </cell>
          <cell r="J29">
            <v>545.21608000000003</v>
          </cell>
          <cell r="K29">
            <v>45.789080459770119</v>
          </cell>
          <cell r="L29">
            <v>170.38002499999993</v>
          </cell>
          <cell r="M29">
            <v>127.29542097701142</v>
          </cell>
          <cell r="N29">
            <v>136.30402000000001</v>
          </cell>
          <cell r="O29">
            <v>102.22801499999998</v>
          </cell>
          <cell r="P29">
            <v>1808.7327414367812</v>
          </cell>
          <cell r="Q29">
            <v>12588.779880399998</v>
          </cell>
          <cell r="S29">
            <v>14486</v>
          </cell>
          <cell r="T29">
            <v>2081.32183908046</v>
          </cell>
          <cell r="U29">
            <v>1897.2201196000024</v>
          </cell>
          <cell r="W29">
            <v>19700.960000000003</v>
          </cell>
          <cell r="X29">
            <v>7112.1801196000051</v>
          </cell>
          <cell r="AA29">
            <v>12588.779880399998</v>
          </cell>
        </row>
        <row r="30">
          <cell r="A30" t="str">
            <v>B005-212</v>
          </cell>
          <cell r="B30" t="str">
            <v xml:space="preserve">PPET20019  IRT neonatal AutoDELFIA Reactivo, 1152 det.                               </v>
          </cell>
          <cell r="C30"/>
          <cell r="D30">
            <v>18</v>
          </cell>
          <cell r="E30">
            <v>32263.936487460003</v>
          </cell>
          <cell r="F30">
            <v>1792.4409159700001</v>
          </cell>
          <cell r="G30">
            <v>2240.5511449625001</v>
          </cell>
          <cell r="H30">
            <v>2575.3461436350576</v>
          </cell>
          <cell r="J30">
            <v>1433.9527327760002</v>
          </cell>
          <cell r="K30">
            <v>84.108908045977003</v>
          </cell>
          <cell r="L30">
            <v>448.11022899249997</v>
          </cell>
          <cell r="M30">
            <v>334.79499867255754</v>
          </cell>
          <cell r="N30">
            <v>358.48818319400004</v>
          </cell>
          <cell r="O30">
            <v>268.8661373955</v>
          </cell>
          <cell r="P30">
            <v>4720.762105046535</v>
          </cell>
          <cell r="Q30">
            <v>32856.504251123886</v>
          </cell>
          <cell r="S30">
            <v>26609</v>
          </cell>
          <cell r="T30">
            <v>3823.132183908046</v>
          </cell>
          <cell r="U30">
            <v>-6247.5042511238862</v>
          </cell>
          <cell r="W30">
            <v>36188.240000000005</v>
          </cell>
          <cell r="X30">
            <v>3331.735748876119</v>
          </cell>
          <cell r="AA30">
            <v>32856.504251123886</v>
          </cell>
        </row>
        <row r="31">
          <cell r="A31" t="str">
            <v>B024-112</v>
          </cell>
          <cell r="B31" t="str">
            <v xml:space="preserve">PPET20020  17a-OH-PRG neonatal AutoDELFIA Reactivo, 1152 det.                        </v>
          </cell>
          <cell r="C31"/>
          <cell r="D31">
            <v>15</v>
          </cell>
          <cell r="E31">
            <v>26886.613739550005</v>
          </cell>
          <cell r="F31">
            <v>1792.4409159700003</v>
          </cell>
          <cell r="G31">
            <v>2240.5511449625001</v>
          </cell>
          <cell r="H31">
            <v>2575.3461436350576</v>
          </cell>
          <cell r="J31">
            <v>1433.9527327760004</v>
          </cell>
          <cell r="K31">
            <v>94.435632183908041</v>
          </cell>
          <cell r="L31">
            <v>448.11022899249974</v>
          </cell>
          <cell r="M31">
            <v>334.79499867255754</v>
          </cell>
          <cell r="N31">
            <v>358.4881831940001</v>
          </cell>
          <cell r="O31">
            <v>268.86613739550006</v>
          </cell>
          <cell r="P31">
            <v>4731.0888291844658</v>
          </cell>
          <cell r="Q31">
            <v>32928.378251123882</v>
          </cell>
          <cell r="S31">
            <v>29876</v>
          </cell>
          <cell r="T31">
            <v>4292.5287356321842</v>
          </cell>
          <cell r="U31">
            <v>-3052.3782511238824</v>
          </cell>
          <cell r="W31">
            <v>40631.360000000001</v>
          </cell>
          <cell r="X31">
            <v>7702.9817488761182</v>
          </cell>
          <cell r="AA31">
            <v>32928.378251123882</v>
          </cell>
        </row>
        <row r="32">
          <cell r="A32" t="str">
            <v>B032-312</v>
          </cell>
          <cell r="B32" t="str">
            <v xml:space="preserve">PPET20021  hTSH neonatal AutoDELFIA Reactivo, 1152 det.                              </v>
          </cell>
          <cell r="C32"/>
          <cell r="D32">
            <v>15</v>
          </cell>
          <cell r="E32">
            <v>24135.274757700001</v>
          </cell>
          <cell r="F32">
            <v>1609.0183171800002</v>
          </cell>
          <cell r="G32">
            <v>2011.2728964750004</v>
          </cell>
          <cell r="H32">
            <v>2311.807926982759</v>
          </cell>
          <cell r="J32">
            <v>1287.2146537440003</v>
          </cell>
          <cell r="K32">
            <v>78.757471264367808</v>
          </cell>
          <cell r="L32">
            <v>402.25457929500021</v>
          </cell>
          <cell r="M32">
            <v>300.53503050775862</v>
          </cell>
          <cell r="N32">
            <v>321.80366343600008</v>
          </cell>
          <cell r="O32">
            <v>241.352747577</v>
          </cell>
          <cell r="P32">
            <v>4240.9364630041264</v>
          </cell>
          <cell r="Q32">
            <v>29516.917782508721</v>
          </cell>
          <cell r="S32">
            <v>24916</v>
          </cell>
          <cell r="T32">
            <v>3579.8850574712642</v>
          </cell>
          <cell r="U32">
            <v>-4600.9177825087208</v>
          </cell>
          <cell r="W32">
            <v>33885.760000000002</v>
          </cell>
          <cell r="X32">
            <v>4368.8422174912812</v>
          </cell>
          <cell r="AA32">
            <v>29516.917782508721</v>
          </cell>
        </row>
        <row r="33">
          <cell r="A33" t="str">
            <v>A097-101</v>
          </cell>
          <cell r="B33" t="str">
            <v xml:space="preserve">PPET20017  BHCG libre DELFIA prenatal Reactivo, 96 det.                              </v>
          </cell>
          <cell r="C33"/>
          <cell r="D33">
            <v>1</v>
          </cell>
          <cell r="E33">
            <v>241.21550224000001</v>
          </cell>
          <cell r="F33">
            <v>241.21550224000001</v>
          </cell>
          <cell r="G33">
            <v>301.51937780000003</v>
          </cell>
          <cell r="H33">
            <v>346.57399747126442</v>
          </cell>
          <cell r="J33">
            <v>192.97240179200003</v>
          </cell>
          <cell r="K33">
            <v>12.773275862068965</v>
          </cell>
          <cell r="L33">
            <v>60.303875560000023</v>
          </cell>
          <cell r="M33">
            <v>45.05461967126439</v>
          </cell>
          <cell r="N33">
            <v>48.243100448000007</v>
          </cell>
          <cell r="O33">
            <v>36.182325335999998</v>
          </cell>
          <cell r="P33">
            <v>636.74510090933325</v>
          </cell>
          <cell r="Q33">
            <v>4431.7459023289593</v>
          </cell>
          <cell r="S33">
            <v>4041</v>
          </cell>
          <cell r="T33">
            <v>580.60344827586209</v>
          </cell>
          <cell r="U33">
            <v>-390.74590232895935</v>
          </cell>
          <cell r="W33">
            <v>5495.76</v>
          </cell>
          <cell r="X33">
            <v>1064.0140976710409</v>
          </cell>
          <cell r="AA33">
            <v>4431.7459023289593</v>
          </cell>
        </row>
        <row r="34">
          <cell r="A34" t="str">
            <v>4021-0010</v>
          </cell>
          <cell r="B34" t="str">
            <v xml:space="preserve">PPET40015  Diluyente 50 ml DELFIA Partes                                             </v>
          </cell>
          <cell r="C34"/>
          <cell r="D34">
            <v>2</v>
          </cell>
          <cell r="E34">
            <v>52.003630860000001</v>
          </cell>
          <cell r="F34">
            <v>26.001815430000001</v>
          </cell>
          <cell r="G34">
            <v>32.502269287499999</v>
          </cell>
          <cell r="H34">
            <v>37.35893021551724</v>
          </cell>
          <cell r="J34">
            <v>20.801452344000001</v>
          </cell>
          <cell r="K34" t="e">
            <v>#N/A</v>
          </cell>
          <cell r="L34">
            <v>6.5004538574999984</v>
          </cell>
          <cell r="M34">
            <v>4.8566609280172415</v>
          </cell>
          <cell r="N34">
            <v>5.2003630860000003</v>
          </cell>
          <cell r="O34">
            <v>3.9002723145</v>
          </cell>
          <cell r="P34" t="e">
            <v>#N/A</v>
          </cell>
          <cell r="Q34" t="e">
            <v>#N/A</v>
          </cell>
          <cell r="S34" t="e">
            <v>#N/A</v>
          </cell>
          <cell r="T34" t="e">
            <v>#N/A</v>
          </cell>
          <cell r="U34" t="e">
            <v>#N/A</v>
          </cell>
          <cell r="W34" t="e">
            <v>#N/A</v>
          </cell>
          <cell r="X34" t="e">
            <v>#N/A</v>
          </cell>
          <cell r="AA34" t="e">
            <v>#N/A</v>
          </cell>
        </row>
        <row r="35">
          <cell r="A35" t="str">
            <v>A098-201</v>
          </cell>
          <cell r="B35" t="str">
            <v xml:space="preserve">PPET20018  PAPP-A DELFIA Reactivo, 96 det.                                           </v>
          </cell>
          <cell r="C35"/>
          <cell r="D35">
            <v>7</v>
          </cell>
          <cell r="E35">
            <v>2133.3217293500002</v>
          </cell>
          <cell r="F35">
            <v>304.76024705000003</v>
          </cell>
          <cell r="G35">
            <v>380.95030881250005</v>
          </cell>
          <cell r="H35">
            <v>437.87391817528743</v>
          </cell>
          <cell r="J35">
            <v>243.80819764000003</v>
          </cell>
          <cell r="K35">
            <v>15.997413793103448</v>
          </cell>
          <cell r="L35">
            <v>76.190061762500022</v>
          </cell>
          <cell r="M35">
            <v>56.923609362787374</v>
          </cell>
          <cell r="N35">
            <v>60.952049410000008</v>
          </cell>
          <cell r="O35">
            <v>45.714037057500001</v>
          </cell>
          <cell r="P35">
            <v>804.34561607589092</v>
          </cell>
          <cell r="Q35">
            <v>5598.2454878882008</v>
          </cell>
          <cell r="S35">
            <v>5061</v>
          </cell>
          <cell r="T35">
            <v>727.15517241379314</v>
          </cell>
          <cell r="U35">
            <v>-537.24548788820084</v>
          </cell>
          <cell r="W35">
            <v>6882.9600000000009</v>
          </cell>
          <cell r="X35">
            <v>1284.7145121118001</v>
          </cell>
          <cell r="AA35">
            <v>5598.2454878882008</v>
          </cell>
        </row>
        <row r="36">
          <cell r="A36" t="str">
            <v>A005-210</v>
          </cell>
          <cell r="B36" t="str">
            <v xml:space="preserve">PPET20005  IRT neonatal DELFIA Reactivo, 960 det.                                    </v>
          </cell>
          <cell r="C36"/>
          <cell r="D36">
            <v>19</v>
          </cell>
          <cell r="E36">
            <v>22640.245203579998</v>
          </cell>
          <cell r="F36">
            <v>1191.59185282</v>
          </cell>
          <cell r="G36">
            <v>1489.489816025</v>
          </cell>
          <cell r="H36">
            <v>1712.0572597988505</v>
          </cell>
          <cell r="J36">
            <v>953.27348225600008</v>
          </cell>
          <cell r="K36">
            <v>84.810632183908041</v>
          </cell>
          <cell r="L36">
            <v>297.897963205</v>
          </cell>
          <cell r="M36">
            <v>222.56744377385053</v>
          </cell>
          <cell r="N36">
            <v>238.31837056400002</v>
          </cell>
          <cell r="O36">
            <v>178.73877792299999</v>
          </cell>
          <cell r="P36">
            <v>3167.1985227257583</v>
          </cell>
          <cell r="Q36">
            <v>22043.701718171276</v>
          </cell>
          <cell r="S36">
            <v>26831</v>
          </cell>
          <cell r="T36">
            <v>3855.0287356321837</v>
          </cell>
          <cell r="U36">
            <v>4787.2982818287237</v>
          </cell>
          <cell r="W36">
            <v>36490.160000000003</v>
          </cell>
          <cell r="X36">
            <v>14446.458281828727</v>
          </cell>
          <cell r="AA36">
            <v>22043.701718171276</v>
          </cell>
        </row>
        <row r="37">
          <cell r="A37" t="str">
            <v>A032-310</v>
          </cell>
          <cell r="B37" t="str">
            <v xml:space="preserve">PPET20011  hTSH neonatal DELFIA Reactivo, 960 det.                                   </v>
          </cell>
          <cell r="C37"/>
          <cell r="D37">
            <v>19</v>
          </cell>
          <cell r="E37">
            <v>19758.77239613</v>
          </cell>
          <cell r="F37">
            <v>1039.9353892700001</v>
          </cell>
          <cell r="G37">
            <v>1299.9192365875001</v>
          </cell>
          <cell r="H37">
            <v>1494.1600420545979</v>
          </cell>
          <cell r="J37">
            <v>831.94831141600014</v>
          </cell>
          <cell r="K37">
            <v>78.239080459770122</v>
          </cell>
          <cell r="L37">
            <v>259.98384731750002</v>
          </cell>
          <cell r="M37">
            <v>194.24080546709774</v>
          </cell>
          <cell r="N37">
            <v>207.98707785400003</v>
          </cell>
          <cell r="O37">
            <v>155.99030839050002</v>
          </cell>
          <cell r="P37">
            <v>2768.3248201748684</v>
          </cell>
          <cell r="Q37">
            <v>19267.540748417083</v>
          </cell>
          <cell r="S37">
            <v>24752</v>
          </cell>
          <cell r="T37">
            <v>3556.32183908046</v>
          </cell>
          <cell r="U37">
            <v>5484.4592515829172</v>
          </cell>
          <cell r="W37">
            <v>33662.720000000001</v>
          </cell>
          <cell r="X37">
            <v>14395.179251582918</v>
          </cell>
          <cell r="AA37">
            <v>19267.540748417083</v>
          </cell>
        </row>
        <row r="38">
          <cell r="A38" t="str">
            <v>B055-301</v>
          </cell>
          <cell r="B38" t="str">
            <v xml:space="preserve">PPET20022  PIGF 1-2-3 DELFIA Reactivo, 96 det.                                       </v>
          </cell>
          <cell r="C38"/>
          <cell r="D38">
            <v>6</v>
          </cell>
          <cell r="E38">
            <v>3952.74565626</v>
          </cell>
          <cell r="F38">
            <v>658.79094270999997</v>
          </cell>
          <cell r="G38">
            <v>823.48867838749993</v>
          </cell>
          <cell r="H38">
            <v>946.53871079022986</v>
          </cell>
          <cell r="J38">
            <v>527.032754168</v>
          </cell>
          <cell r="K38">
            <v>23.245402298850575</v>
          </cell>
          <cell r="L38">
            <v>164.69773567749996</v>
          </cell>
          <cell r="M38">
            <v>123.05003240272993</v>
          </cell>
          <cell r="N38">
            <v>131.758188542</v>
          </cell>
          <cell r="O38">
            <v>98.818641406499992</v>
          </cell>
          <cell r="P38">
            <v>1727.3936972055806</v>
          </cell>
          <cell r="Q38">
            <v>12022.66013255084</v>
          </cell>
          <cell r="S38">
            <v>7354</v>
          </cell>
          <cell r="T38">
            <v>1056.6091954022988</v>
          </cell>
          <cell r="U38">
            <v>-4668.66013255084</v>
          </cell>
          <cell r="W38">
            <v>10001.44</v>
          </cell>
          <cell r="X38">
            <v>-2021.2201325508395</v>
          </cell>
          <cell r="AA38">
            <v>12022.66013255084</v>
          </cell>
        </row>
        <row r="39">
          <cell r="A39" t="str">
            <v>A024-110</v>
          </cell>
          <cell r="B39" t="str">
            <v xml:space="preserve">PPET20009  17a-OH-PRG neonatal DELFIA Reactivo, 960 det.                             </v>
          </cell>
          <cell r="C39"/>
          <cell r="D39">
            <v>20</v>
          </cell>
          <cell r="E39">
            <v>30538.287422199999</v>
          </cell>
          <cell r="F39">
            <v>1526.91437111</v>
          </cell>
          <cell r="G39">
            <v>1908.6429638875002</v>
          </cell>
          <cell r="H39">
            <v>2193.8424872270116</v>
          </cell>
          <cell r="J39">
            <v>1221.531496888</v>
          </cell>
          <cell r="K39">
            <v>84.810632183908041</v>
          </cell>
          <cell r="L39">
            <v>381.72859277750013</v>
          </cell>
          <cell r="M39">
            <v>285.19952333951142</v>
          </cell>
          <cell r="N39">
            <v>305.382874222</v>
          </cell>
          <cell r="O39">
            <v>229.03715566650001</v>
          </cell>
          <cell r="P39">
            <v>4034.6046461874193</v>
          </cell>
          <cell r="Q39">
            <v>28080.848337464438</v>
          </cell>
          <cell r="S39">
            <v>26831</v>
          </cell>
          <cell r="T39">
            <v>3855.0287356321837</v>
          </cell>
          <cell r="U39">
            <v>-1249.8483374644384</v>
          </cell>
          <cell r="W39">
            <v>36490.160000000003</v>
          </cell>
          <cell r="X39">
            <v>8409.3116625355651</v>
          </cell>
          <cell r="AA39">
            <v>28080.848337464438</v>
          </cell>
        </row>
        <row r="40">
          <cell r="A40" t="str">
            <v>NP-1000</v>
          </cell>
          <cell r="B40" t="str">
            <v xml:space="preserve">PPET20024  PKU neonatal DELFIA Reactivo, 960 det.                                    </v>
          </cell>
          <cell r="C40"/>
          <cell r="D40">
            <v>10</v>
          </cell>
          <cell r="E40">
            <v>6910.9244723000002</v>
          </cell>
          <cell r="F40">
            <v>691.09244723000006</v>
          </cell>
          <cell r="G40">
            <v>863.86555903750013</v>
          </cell>
          <cell r="H40">
            <v>992.94891843390815</v>
          </cell>
          <cell r="J40">
            <v>552.87395778400003</v>
          </cell>
          <cell r="K40">
            <v>45.789080459770119</v>
          </cell>
          <cell r="L40">
            <v>172.77311180750007</v>
          </cell>
          <cell r="M40">
            <v>129.08335939640801</v>
          </cell>
          <cell r="N40">
            <v>138.21848944600001</v>
          </cell>
          <cell r="O40">
            <v>103.66386708450001</v>
          </cell>
          <cell r="P40">
            <v>1833.494313208178</v>
          </cell>
          <cell r="Q40">
            <v>12761.120419928919</v>
          </cell>
          <cell r="S40">
            <v>14486</v>
          </cell>
          <cell r="T40">
            <v>2081.32183908046</v>
          </cell>
          <cell r="U40">
            <v>1724.8795800710814</v>
          </cell>
          <cell r="W40">
            <v>19700.960000000003</v>
          </cell>
          <cell r="X40">
            <v>6939.8395800710841</v>
          </cell>
          <cell r="AA40">
            <v>12761.120419928919</v>
          </cell>
        </row>
        <row r="41">
          <cell r="A41" t="str">
            <v>A032-310</v>
          </cell>
          <cell r="B41" t="str">
            <v xml:space="preserve">PPET20011  hTSH neonatal DELFIA Reactivo, 960 det.                                   </v>
          </cell>
          <cell r="C41"/>
          <cell r="D41">
            <v>10</v>
          </cell>
          <cell r="E41">
            <v>10564.4971814</v>
          </cell>
          <cell r="F41">
            <v>1056.44971814</v>
          </cell>
          <cell r="G41">
            <v>1320.5621476749998</v>
          </cell>
          <cell r="H41">
            <v>1517.887526063218</v>
          </cell>
          <cell r="J41">
            <v>845.15977451200001</v>
          </cell>
          <cell r="K41">
            <v>78.239080459770122</v>
          </cell>
          <cell r="L41">
            <v>264.11242953499982</v>
          </cell>
          <cell r="M41">
            <v>197.32537838821827</v>
          </cell>
          <cell r="N41">
            <v>211.289943628</v>
          </cell>
          <cell r="O41">
            <v>158.46745772099999</v>
          </cell>
          <cell r="P41">
            <v>2811.0437823839879</v>
          </cell>
          <cell r="Q41">
            <v>19564.864725392556</v>
          </cell>
          <cell r="S41">
            <v>24752</v>
          </cell>
          <cell r="T41">
            <v>3556.32183908046</v>
          </cell>
          <cell r="U41">
            <v>5187.1352746074444</v>
          </cell>
          <cell r="W41">
            <v>33662.720000000001</v>
          </cell>
          <cell r="X41">
            <v>14097.855274607446</v>
          </cell>
          <cell r="AA41">
            <v>19564.864725392556</v>
          </cell>
        </row>
        <row r="42">
          <cell r="A42" t="str">
            <v>A005-210</v>
          </cell>
          <cell r="B42" t="str">
            <v xml:space="preserve">PPET20005  IRT neonatal DELFIA Reactivo, 960 det.                                    </v>
          </cell>
          <cell r="C42"/>
          <cell r="D42">
            <v>10</v>
          </cell>
          <cell r="E42">
            <v>12105.1450915</v>
          </cell>
          <cell r="F42">
            <v>1210.5145091500001</v>
          </cell>
          <cell r="G42">
            <v>1513.1431364375001</v>
          </cell>
          <cell r="H42">
            <v>1739.2449844109196</v>
          </cell>
          <cell r="J42">
            <v>968.41160732000014</v>
          </cell>
          <cell r="K42">
            <v>84.810632183908041</v>
          </cell>
          <cell r="L42">
            <v>302.62862728749997</v>
          </cell>
          <cell r="M42">
            <v>226.10184797341958</v>
          </cell>
          <cell r="N42">
            <v>242.10290183000004</v>
          </cell>
          <cell r="O42">
            <v>181.57717637250002</v>
          </cell>
          <cell r="P42">
            <v>3216.1473021173279</v>
          </cell>
          <cell r="Q42">
            <v>22384.385222736601</v>
          </cell>
          <cell r="S42">
            <v>26831</v>
          </cell>
          <cell r="T42">
            <v>3855.0287356321837</v>
          </cell>
          <cell r="U42">
            <v>4446.6147772633994</v>
          </cell>
          <cell r="W42">
            <v>36490.160000000003</v>
          </cell>
          <cell r="X42">
            <v>14105.774777263403</v>
          </cell>
          <cell r="AA42">
            <v>22384.385222736601</v>
          </cell>
        </row>
        <row r="43">
          <cell r="A43" t="str">
            <v>A024-110</v>
          </cell>
          <cell r="B43" t="str">
            <v xml:space="preserve">PPET20009  17a-OH-PRG neonatal DELFIA Reactivo, 960 det.                             </v>
          </cell>
          <cell r="C43"/>
          <cell r="D43">
            <v>10</v>
          </cell>
          <cell r="E43">
            <v>15303.938305899999</v>
          </cell>
          <cell r="F43">
            <v>1530.3938305899999</v>
          </cell>
          <cell r="G43">
            <v>1912.9922882374999</v>
          </cell>
          <cell r="H43">
            <v>2198.8417106178158</v>
          </cell>
          <cell r="J43">
            <v>1224.3150644719999</v>
          </cell>
          <cell r="K43">
            <v>84.810632183908041</v>
          </cell>
          <cell r="L43">
            <v>382.59845764750003</v>
          </cell>
          <cell r="M43">
            <v>285.8494223803159</v>
          </cell>
          <cell r="N43">
            <v>306.07876611799998</v>
          </cell>
          <cell r="O43">
            <v>229.55907458849998</v>
          </cell>
          <cell r="P43">
            <v>4043.6052479802238</v>
          </cell>
          <cell r="Q43">
            <v>28143.492525942358</v>
          </cell>
          <cell r="S43">
            <v>26831</v>
          </cell>
          <cell r="T43">
            <v>3855.0287356321837</v>
          </cell>
          <cell r="U43">
            <v>-1312.492525942358</v>
          </cell>
          <cell r="W43">
            <v>36490.160000000003</v>
          </cell>
          <cell r="X43">
            <v>8346.6674740576454</v>
          </cell>
          <cell r="AA43">
            <v>28143.492525942358</v>
          </cell>
        </row>
        <row r="44">
          <cell r="A44" t="str">
            <v>A097-101</v>
          </cell>
          <cell r="B44" t="str">
            <v xml:space="preserve">PPET20017  BHCG libre DELFIA prenatal Reactivo, 96 det.                              </v>
          </cell>
          <cell r="C44"/>
          <cell r="D44">
            <v>2</v>
          </cell>
          <cell r="E44">
            <v>489.73893276000001</v>
          </cell>
          <cell r="F44">
            <v>244.86946638000001</v>
          </cell>
          <cell r="G44">
            <v>306.08683297499999</v>
          </cell>
          <cell r="H44">
            <v>351.82394594827588</v>
          </cell>
          <cell r="J44">
            <v>195.89557310400002</v>
          </cell>
          <cell r="K44">
            <v>12.773275862068965</v>
          </cell>
          <cell r="L44">
            <v>61.217366594999987</v>
          </cell>
          <cell r="M44">
            <v>45.737112973275885</v>
          </cell>
          <cell r="N44">
            <v>48.973893276000005</v>
          </cell>
          <cell r="O44">
            <v>36.730419957000002</v>
          </cell>
          <cell r="P44">
            <v>646.19710814734481</v>
          </cell>
          <cell r="Q44">
            <v>4497.5318727055201</v>
          </cell>
          <cell r="S44">
            <v>4041</v>
          </cell>
          <cell r="T44">
            <v>580.60344827586209</v>
          </cell>
          <cell r="U44">
            <v>-456.53187270552007</v>
          </cell>
          <cell r="W44">
            <v>5495.76</v>
          </cell>
          <cell r="X44">
            <v>998.22812729448015</v>
          </cell>
          <cell r="AA44">
            <v>4497.5318727055201</v>
          </cell>
        </row>
        <row r="45">
          <cell r="A45" t="str">
            <v>B055-301</v>
          </cell>
          <cell r="B45" t="str">
            <v xml:space="preserve">PPET20022  PIGF 1-2-3 DELFIA Reactivo, 96 det.                                       </v>
          </cell>
          <cell r="C45"/>
          <cell r="D45">
            <v>3</v>
          </cell>
          <cell r="E45">
            <v>1979.4491270700003</v>
          </cell>
          <cell r="F45">
            <v>659.81637569000009</v>
          </cell>
          <cell r="G45">
            <v>824.77046961250016</v>
          </cell>
          <cell r="H45">
            <v>948.01203403735656</v>
          </cell>
          <cell r="J45">
            <v>527.85310055200011</v>
          </cell>
          <cell r="K45">
            <v>23.245402298850575</v>
          </cell>
          <cell r="L45">
            <v>164.95409392250008</v>
          </cell>
          <cell r="M45">
            <v>123.24156442485639</v>
          </cell>
          <cell r="N45">
            <v>131.96327513800003</v>
          </cell>
          <cell r="O45">
            <v>98.972456353500007</v>
          </cell>
          <cell r="P45">
            <v>1730.0462683797073</v>
          </cell>
          <cell r="Q45">
            <v>12041.122027922762</v>
          </cell>
          <cell r="S45">
            <v>7354</v>
          </cell>
          <cell r="T45">
            <v>1056.6091954022988</v>
          </cell>
          <cell r="U45">
            <v>-4687.1220279227618</v>
          </cell>
          <cell r="W45">
            <v>10001.44</v>
          </cell>
          <cell r="X45">
            <v>-2039.6820279227613</v>
          </cell>
          <cell r="AA45">
            <v>12041.122027922762</v>
          </cell>
        </row>
        <row r="46">
          <cell r="A46" t="str">
            <v>A005-210</v>
          </cell>
          <cell r="B46" t="str">
            <v xml:space="preserve">PPET20005  IRT neonatal DELFIA Reactivo, 960 det.                                    </v>
          </cell>
          <cell r="C46"/>
          <cell r="D46">
            <v>5</v>
          </cell>
          <cell r="E46">
            <v>6048.2112322000003</v>
          </cell>
          <cell r="F46">
            <v>1209.64224644</v>
          </cell>
          <cell r="G46">
            <v>1512.0528080500001</v>
          </cell>
          <cell r="H46">
            <v>1737.9917333908047</v>
          </cell>
          <cell r="J46">
            <v>967.7137971520001</v>
          </cell>
          <cell r="K46">
            <v>84.810632183908041</v>
          </cell>
          <cell r="L46">
            <v>302.41056161000006</v>
          </cell>
          <cell r="M46">
            <v>225.93892534080464</v>
          </cell>
          <cell r="N46">
            <v>241.92844928800002</v>
          </cell>
          <cell r="O46">
            <v>181.44633696599999</v>
          </cell>
          <cell r="P46">
            <v>3213.8909489807129</v>
          </cell>
          <cell r="Q46">
            <v>22368.68100490576</v>
          </cell>
          <cell r="S46">
            <v>26831</v>
          </cell>
          <cell r="T46">
            <v>3855.0287356321837</v>
          </cell>
          <cell r="U46">
            <v>4462.3189950942397</v>
          </cell>
          <cell r="W46">
            <v>36490.160000000003</v>
          </cell>
          <cell r="X46">
            <v>14121.478995094243</v>
          </cell>
          <cell r="AA46">
            <v>22368.68100490576</v>
          </cell>
        </row>
        <row r="47">
          <cell r="A47" t="str">
            <v>A024-110</v>
          </cell>
          <cell r="B47" t="str">
            <v xml:space="preserve">PPET20009  17a-OH-PRG neonatal DELFIA Reactivo, 960 det.                             </v>
          </cell>
          <cell r="C47"/>
          <cell r="D47">
            <v>5</v>
          </cell>
          <cell r="E47">
            <v>7646.4553518000012</v>
          </cell>
          <cell r="F47">
            <v>1529.2910703600003</v>
          </cell>
          <cell r="G47">
            <v>1911.6138379500003</v>
          </cell>
          <cell r="H47">
            <v>2197.2572850000001</v>
          </cell>
          <cell r="J47">
            <v>1223.4328562880003</v>
          </cell>
          <cell r="K47">
            <v>84.810632183908041</v>
          </cell>
          <cell r="L47">
            <v>382.32276759000001</v>
          </cell>
          <cell r="M47">
            <v>285.64344704999985</v>
          </cell>
          <cell r="N47">
            <v>305.85821407200007</v>
          </cell>
          <cell r="O47">
            <v>229.39366055400004</v>
          </cell>
          <cell r="P47">
            <v>4040.7526480979086</v>
          </cell>
          <cell r="Q47">
            <v>28123.638430761443</v>
          </cell>
          <cell r="S47">
            <v>26831</v>
          </cell>
          <cell r="T47">
            <v>3855.0287356321837</v>
          </cell>
          <cell r="U47">
            <v>-1292.6384307614426</v>
          </cell>
          <cell r="W47">
            <v>36490.160000000003</v>
          </cell>
          <cell r="X47">
            <v>8366.5215692385609</v>
          </cell>
          <cell r="AA47">
            <v>28123.638430761443</v>
          </cell>
        </row>
        <row r="48">
          <cell r="A48" t="str">
            <v>NP-1000</v>
          </cell>
          <cell r="B48" t="str">
            <v xml:space="preserve">PPET20024  PKU neonatal DELFIA Reactivo, 960 det.                                    </v>
          </cell>
          <cell r="C48"/>
          <cell r="D48">
            <v>10</v>
          </cell>
          <cell r="E48">
            <v>6895.2119973999988</v>
          </cell>
          <cell r="F48">
            <v>689.52119973999993</v>
          </cell>
          <cell r="G48">
            <v>861.90149967499985</v>
          </cell>
          <cell r="H48">
            <v>990.69137893678135</v>
          </cell>
          <cell r="J48">
            <v>551.61695979199999</v>
          </cell>
          <cell r="K48">
            <v>45.789080459770119</v>
          </cell>
          <cell r="L48">
            <v>172.38029993499993</v>
          </cell>
          <cell r="M48">
            <v>128.78987926178149</v>
          </cell>
          <cell r="N48">
            <v>137.904239948</v>
          </cell>
          <cell r="O48">
            <v>103.42817996099998</v>
          </cell>
          <cell r="P48">
            <v>1829.4298390975516</v>
          </cell>
          <cell r="Q48">
            <v>12732.831680118959</v>
          </cell>
          <cell r="S48">
            <v>14486</v>
          </cell>
          <cell r="T48">
            <v>2081.32183908046</v>
          </cell>
          <cell r="U48">
            <v>1753.1683198810406</v>
          </cell>
          <cell r="W48">
            <v>19700.960000000003</v>
          </cell>
          <cell r="X48">
            <v>6968.1283198810434</v>
          </cell>
          <cell r="AA48">
            <v>12732.831680118959</v>
          </cell>
        </row>
        <row r="49">
          <cell r="A49" t="str">
            <v>A024-110</v>
          </cell>
          <cell r="B49" t="str">
            <v xml:space="preserve">PPET20009  17a-OH-PRG neonatal DELFIA Reactivo, 960 det.                             </v>
          </cell>
          <cell r="C49"/>
          <cell r="D49">
            <v>3</v>
          </cell>
          <cell r="E49">
            <v>4514.4769601999997</v>
          </cell>
          <cell r="F49">
            <v>1504.8256534</v>
          </cell>
          <cell r="G49">
            <v>1881.03206675</v>
          </cell>
          <cell r="H49">
            <v>2162.1058238505748</v>
          </cell>
          <cell r="J49">
            <v>1203.8605227200001</v>
          </cell>
          <cell r="K49">
            <v>84.810632183908041</v>
          </cell>
          <cell r="L49">
            <v>376.20641335000005</v>
          </cell>
          <cell r="M49">
            <v>281.07375710057477</v>
          </cell>
          <cell r="N49">
            <v>300.96513068000002</v>
          </cell>
          <cell r="O49">
            <v>225.72384800999998</v>
          </cell>
          <cell r="P49">
            <v>3977.4659574444831</v>
          </cell>
          <cell r="Q49">
            <v>27683.163063813601</v>
          </cell>
          <cell r="S49">
            <v>26831</v>
          </cell>
          <cell r="T49">
            <v>3855.0287356321837</v>
          </cell>
          <cell r="U49">
            <v>-852.16306381360118</v>
          </cell>
          <cell r="W49">
            <v>36490.160000000003</v>
          </cell>
          <cell r="X49">
            <v>8806.9969361864023</v>
          </cell>
          <cell r="AA49">
            <v>27683.163063813601</v>
          </cell>
        </row>
        <row r="50">
          <cell r="A50" t="str">
            <v>B005-212</v>
          </cell>
          <cell r="B50" t="str">
            <v xml:space="preserve">PPET20019  IRT neonatal AutoDELFIA Reactivo, 1152 det.                               </v>
          </cell>
          <cell r="C50"/>
          <cell r="D50">
            <v>9</v>
          </cell>
          <cell r="E50">
            <v>16131.968243730002</v>
          </cell>
          <cell r="F50">
            <v>1792.4409159700001</v>
          </cell>
          <cell r="G50">
            <v>2240.5511449625001</v>
          </cell>
          <cell r="H50">
            <v>2575.3461436350576</v>
          </cell>
          <cell r="J50">
            <v>1433.9527327760002</v>
          </cell>
          <cell r="K50">
            <v>84.108908045977003</v>
          </cell>
          <cell r="L50">
            <v>448.11022899249997</v>
          </cell>
          <cell r="M50">
            <v>334.79499867255754</v>
          </cell>
          <cell r="N50">
            <v>358.48818319400004</v>
          </cell>
          <cell r="O50">
            <v>268.8661373955</v>
          </cell>
          <cell r="P50">
            <v>4720.762105046535</v>
          </cell>
          <cell r="Q50">
            <v>32856.504251123886</v>
          </cell>
          <cell r="S50">
            <v>26609</v>
          </cell>
          <cell r="T50">
            <v>3823.132183908046</v>
          </cell>
          <cell r="U50">
            <v>-6247.5042511238862</v>
          </cell>
          <cell r="W50">
            <v>36188.240000000005</v>
          </cell>
          <cell r="X50">
            <v>3331.735748876119</v>
          </cell>
          <cell r="AA50">
            <v>32856.504251123886</v>
          </cell>
        </row>
        <row r="51">
          <cell r="A51" t="str">
            <v>B118-100</v>
          </cell>
          <cell r="B51" t="str">
            <v xml:space="preserve">PPET30005  Solución enhacement AutoDELFIA Consumibles                                </v>
          </cell>
          <cell r="C51"/>
          <cell r="D51">
            <v>10</v>
          </cell>
          <cell r="E51">
            <v>6904.0809977999997</v>
          </cell>
          <cell r="F51">
            <v>690.40809977999993</v>
          </cell>
          <cell r="G51">
            <v>863.01012472499986</v>
          </cell>
          <cell r="H51">
            <v>991.96566060344821</v>
          </cell>
          <cell r="J51">
            <v>552.32647982399999</v>
          </cell>
          <cell r="K51">
            <v>41.585057471264363</v>
          </cell>
          <cell r="L51">
            <v>172.60202494499993</v>
          </cell>
          <cell r="M51">
            <v>128.95553587844836</v>
          </cell>
          <cell r="N51">
            <v>138.081619956</v>
          </cell>
          <cell r="O51">
            <v>103.56121496699998</v>
          </cell>
          <cell r="P51">
            <v>1827.5200328217124</v>
          </cell>
          <cell r="Q51">
            <v>12719.539428439119</v>
          </cell>
          <cell r="S51">
            <v>13156</v>
          </cell>
          <cell r="T51">
            <v>1890.2298850574712</v>
          </cell>
          <cell r="U51">
            <v>436.46057156088136</v>
          </cell>
          <cell r="W51">
            <v>17892.16</v>
          </cell>
          <cell r="X51">
            <v>5172.6205715608812</v>
          </cell>
          <cell r="AA51">
            <v>12719.539428439119</v>
          </cell>
        </row>
        <row r="52">
          <cell r="A52" t="str">
            <v>1235-402</v>
          </cell>
          <cell r="B52" t="str">
            <v xml:space="preserve">PPET40012  Puntas desechable AutoDELFIA Partes                                       </v>
          </cell>
          <cell r="C52"/>
          <cell r="D52">
            <v>20</v>
          </cell>
          <cell r="E52">
            <v>5719.9004214000006</v>
          </cell>
          <cell r="F52">
            <v>285.99502107000001</v>
          </cell>
          <cell r="G52">
            <v>357.49377633749998</v>
          </cell>
          <cell r="H52">
            <v>410.91238659482752</v>
          </cell>
          <cell r="J52">
            <v>228.79601685600002</v>
          </cell>
          <cell r="K52">
            <v>15.984770114942529</v>
          </cell>
          <cell r="L52">
            <v>71.498755267499973</v>
          </cell>
          <cell r="M52">
            <v>53.418610257327543</v>
          </cell>
          <cell r="N52">
            <v>57.199004214000006</v>
          </cell>
          <cell r="O52">
            <v>42.899253160500002</v>
          </cell>
          <cell r="P52">
            <v>755.79143094027017</v>
          </cell>
          <cell r="Q52">
            <v>5260.3083593442807</v>
          </cell>
          <cell r="S52">
            <v>5057</v>
          </cell>
          <cell r="T52">
            <v>726.580459770115</v>
          </cell>
          <cell r="U52">
            <v>-203.30835934428069</v>
          </cell>
          <cell r="W52">
            <v>6877.52</v>
          </cell>
          <cell r="X52">
            <v>1617.2116406557197</v>
          </cell>
          <cell r="AA52">
            <v>5260.3083593442807</v>
          </cell>
        </row>
        <row r="53">
          <cell r="A53" t="str">
            <v>1235-411</v>
          </cell>
          <cell r="B53" t="str">
            <v xml:space="preserve">PPET40013  Recipiente dilución AutoDELFIA Partes                                     </v>
          </cell>
          <cell r="C53"/>
          <cell r="D53">
            <v>20</v>
          </cell>
          <cell r="E53">
            <v>722.16175759999999</v>
          </cell>
          <cell r="F53">
            <v>36.108087879999999</v>
          </cell>
          <cell r="G53">
            <v>45.135109849999999</v>
          </cell>
          <cell r="H53">
            <v>51.879436609195402</v>
          </cell>
          <cell r="J53">
            <v>28.886470303999999</v>
          </cell>
          <cell r="K53">
            <v>2.0166666666666666</v>
          </cell>
          <cell r="L53">
            <v>9.0270219699999998</v>
          </cell>
          <cell r="M53">
            <v>6.7443267591954026</v>
          </cell>
          <cell r="N53">
            <v>7.2216175759999999</v>
          </cell>
          <cell r="O53">
            <v>5.4162131819999999</v>
          </cell>
          <cell r="P53">
            <v>95.420404337862067</v>
          </cell>
          <cell r="Q53">
            <v>664.12601419151997</v>
          </cell>
          <cell r="S53">
            <v>638</v>
          </cell>
          <cell r="T53">
            <v>91.666666666666671</v>
          </cell>
          <cell r="U53">
            <v>-26.126014191519971</v>
          </cell>
          <cell r="W53">
            <v>-658.70980100951999</v>
          </cell>
          <cell r="X53">
            <v>-665.45412776871535</v>
          </cell>
          <cell r="AA53">
            <v>664.12601419151997</v>
          </cell>
        </row>
        <row r="54">
          <cell r="A54" t="str">
            <v>NP-1000</v>
          </cell>
          <cell r="B54" t="str">
            <v xml:space="preserve">PPET20024  PKU neonatal DELFIA Reactivo, 960 det.                                    </v>
          </cell>
          <cell r="C54"/>
          <cell r="D54">
            <v>8</v>
          </cell>
          <cell r="E54">
            <v>5442.3148075200006</v>
          </cell>
          <cell r="F54">
            <v>680.28935094000008</v>
          </cell>
          <cell r="G54">
            <v>850.36168867500021</v>
          </cell>
          <cell r="H54">
            <v>977.42722836206917</v>
          </cell>
          <cell r="J54">
            <v>544.23148075200004</v>
          </cell>
          <cell r="K54">
            <v>45.789080459770119</v>
          </cell>
          <cell r="L54">
            <v>170.07233773500013</v>
          </cell>
          <cell r="M54">
            <v>127.06553968706896</v>
          </cell>
          <cell r="N54">
            <v>136.05787018800001</v>
          </cell>
          <cell r="O54">
            <v>102.04340264100001</v>
          </cell>
          <cell r="P54">
            <v>1805.5490624028391</v>
          </cell>
          <cell r="Q54">
            <v>12566.62147432376</v>
          </cell>
          <cell r="S54">
            <v>14486</v>
          </cell>
          <cell r="T54">
            <v>2081.32183908046</v>
          </cell>
          <cell r="U54">
            <v>1919.3785256762403</v>
          </cell>
          <cell r="W54">
            <v>19700.960000000003</v>
          </cell>
          <cell r="X54">
            <v>7134.3385256762431</v>
          </cell>
          <cell r="AA54">
            <v>12566.62147432376</v>
          </cell>
        </row>
        <row r="55">
          <cell r="A55" t="str">
            <v>B117-100</v>
          </cell>
          <cell r="B55" t="str">
            <v xml:space="preserve">PPET30004  Solución de lavado AutoDELFIA Consumibles                                 </v>
          </cell>
          <cell r="C55"/>
          <cell r="D55">
            <v>10</v>
          </cell>
          <cell r="E55">
            <v>3769.7642281000003</v>
          </cell>
          <cell r="F55">
            <v>376.97642281000003</v>
          </cell>
          <cell r="G55">
            <v>471.22052851249998</v>
          </cell>
          <cell r="H55">
            <v>541.63279139367808</v>
          </cell>
          <cell r="J55">
            <v>301.58113824800006</v>
          </cell>
          <cell r="K55">
            <v>26.254597701149425</v>
          </cell>
          <cell r="L55">
            <v>94.244105702499951</v>
          </cell>
          <cell r="M55">
            <v>70.412262881178094</v>
          </cell>
          <cell r="N55">
            <v>75.395284562000015</v>
          </cell>
          <cell r="O55">
            <v>56.5464634215</v>
          </cell>
          <cell r="P55">
            <v>1001.4102753263277</v>
          </cell>
          <cell r="Q55">
            <v>6969.815516271241</v>
          </cell>
          <cell r="S55">
            <v>8306</v>
          </cell>
          <cell r="T55">
            <v>1193.3908045977012</v>
          </cell>
          <cell r="U55">
            <v>1336.184483728759</v>
          </cell>
          <cell r="W55">
            <v>11296.160000000002</v>
          </cell>
          <cell r="X55">
            <v>4326.3444837287607</v>
          </cell>
          <cell r="AA55">
            <v>6969.815516271241</v>
          </cell>
        </row>
        <row r="56">
          <cell r="A56" t="str">
            <v>1296-8040</v>
          </cell>
          <cell r="B56" t="str">
            <v xml:space="preserve">PPET10016  DBS Puncher workstationPC-Soft Equipo                                     </v>
          </cell>
          <cell r="C56"/>
          <cell r="D56">
            <v>1</v>
          </cell>
          <cell r="E56">
            <v>3531.03090535</v>
          </cell>
          <cell r="F56">
            <v>3531.03090535</v>
          </cell>
          <cell r="G56">
            <v>4413.7886316875001</v>
          </cell>
          <cell r="H56">
            <v>5073.3202663074717</v>
          </cell>
          <cell r="J56">
            <v>2824.8247242800003</v>
          </cell>
          <cell r="K56" t="e">
            <v>#N/A</v>
          </cell>
          <cell r="L56">
            <v>882.75772633750012</v>
          </cell>
          <cell r="M56">
            <v>659.53163461997156</v>
          </cell>
          <cell r="N56">
            <v>706.20618107000007</v>
          </cell>
          <cell r="O56">
            <v>529.65463580250002</v>
          </cell>
          <cell r="P56" t="e">
            <v>#N/A</v>
          </cell>
          <cell r="Q56" t="e">
            <v>#N/A</v>
          </cell>
          <cell r="S56" t="e">
            <v>#N/A</v>
          </cell>
          <cell r="T56" t="e">
            <v>#N/A</v>
          </cell>
          <cell r="U56" t="e">
            <v>#N/A</v>
          </cell>
          <cell r="W56" t="e">
            <v>#N/A</v>
          </cell>
          <cell r="X56" t="e">
            <v>#N/A</v>
          </cell>
          <cell r="AA56" t="e">
            <v>#N/A</v>
          </cell>
        </row>
        <row r="57">
          <cell r="A57" t="str">
            <v>NP-1000</v>
          </cell>
          <cell r="B57" t="str">
            <v xml:space="preserve">PPET20024  PKU neonatal DELFIA Reactivo, 960 det.                                    </v>
          </cell>
          <cell r="C57"/>
          <cell r="D57">
            <v>18</v>
          </cell>
          <cell r="E57">
            <v>12430.70036802</v>
          </cell>
          <cell r="F57">
            <v>690.59446488999993</v>
          </cell>
          <cell r="G57">
            <v>863.24308111249991</v>
          </cell>
          <cell r="H57">
            <v>992.23342656609191</v>
          </cell>
          <cell r="J57">
            <v>552.47557191199996</v>
          </cell>
          <cell r="K57">
            <v>45.789080459770119</v>
          </cell>
          <cell r="L57">
            <v>172.64861622249998</v>
          </cell>
          <cell r="M57">
            <v>128.990345453592</v>
          </cell>
          <cell r="N57">
            <v>138.11889297799999</v>
          </cell>
          <cell r="O57">
            <v>103.58916973349999</v>
          </cell>
          <cell r="P57">
            <v>1832.2061416493621</v>
          </cell>
          <cell r="Q57">
            <v>12752.154745879559</v>
          </cell>
          <cell r="S57">
            <v>14486</v>
          </cell>
          <cell r="T57">
            <v>2081.32183908046</v>
          </cell>
          <cell r="U57">
            <v>1733.8452541204406</v>
          </cell>
          <cell r="W57">
            <v>19700.960000000003</v>
          </cell>
          <cell r="X57">
            <v>6948.8052541204434</v>
          </cell>
          <cell r="AA57">
            <v>12752.154745879559</v>
          </cell>
        </row>
        <row r="58">
          <cell r="A58" t="str">
            <v>A032-310</v>
          </cell>
          <cell r="B58" t="str">
            <v xml:space="preserve">PPET20011  hTSH neonatal DELFIA Reactivo, 960 det.                                   </v>
          </cell>
          <cell r="C58"/>
          <cell r="D58">
            <v>5</v>
          </cell>
          <cell r="E58">
            <v>5278.4423441499994</v>
          </cell>
          <cell r="F58">
            <v>1055.6884688299999</v>
          </cell>
          <cell r="G58">
            <v>1319.6105860374998</v>
          </cell>
          <cell r="H58">
            <v>1516.7937770545975</v>
          </cell>
          <cell r="J58">
            <v>844.55077506399994</v>
          </cell>
          <cell r="K58">
            <v>78.239080459770122</v>
          </cell>
          <cell r="L58">
            <v>263.92211720749992</v>
          </cell>
          <cell r="M58">
            <v>197.18319101709767</v>
          </cell>
          <cell r="N58">
            <v>211.13769376599998</v>
          </cell>
          <cell r="O58">
            <v>158.35327032449999</v>
          </cell>
          <cell r="P58">
            <v>2809.0745966688673</v>
          </cell>
          <cell r="Q58">
            <v>19551.159192815318</v>
          </cell>
          <cell r="S58">
            <v>24752</v>
          </cell>
          <cell r="T58">
            <v>3556.32183908046</v>
          </cell>
          <cell r="U58">
            <v>5200.8408071846825</v>
          </cell>
          <cell r="W58">
            <v>33662.720000000001</v>
          </cell>
          <cell r="X58">
            <v>14111.560807184684</v>
          </cell>
          <cell r="AA58">
            <v>19551.159192815318</v>
          </cell>
        </row>
        <row r="59">
          <cell r="A59" t="str">
            <v>B032-312</v>
          </cell>
          <cell r="B59" t="str">
            <v xml:space="preserve">PPET20021  hTSH neonatal AutoDELFIA Reactivo, 1152 det.                              </v>
          </cell>
          <cell r="C59"/>
          <cell r="D59">
            <v>3</v>
          </cell>
          <cell r="E59">
            <v>4900.1758277999998</v>
          </cell>
          <cell r="F59">
            <v>1633.3919426</v>
          </cell>
          <cell r="G59">
            <v>2041.7399282499998</v>
          </cell>
          <cell r="H59">
            <v>2346.827503735632</v>
          </cell>
          <cell r="J59">
            <v>1306.71355408</v>
          </cell>
          <cell r="K59">
            <v>78.757471264367808</v>
          </cell>
          <cell r="L59">
            <v>408.34798564999983</v>
          </cell>
          <cell r="M59">
            <v>305.08757548563221</v>
          </cell>
          <cell r="N59">
            <v>326.67838852</v>
          </cell>
          <cell r="O59">
            <v>245.00879139</v>
          </cell>
          <cell r="P59">
            <v>4303.9857089899997</v>
          </cell>
          <cell r="Q59">
            <v>29955.740534570399</v>
          </cell>
          <cell r="S59">
            <v>24916</v>
          </cell>
          <cell r="T59">
            <v>3579.8850574712642</v>
          </cell>
          <cell r="U59">
            <v>-5039.7405345703992</v>
          </cell>
          <cell r="W59">
            <v>33885.760000000002</v>
          </cell>
          <cell r="X59">
            <v>3930.0194654296029</v>
          </cell>
          <cell r="AA59">
            <v>29955.740534570399</v>
          </cell>
        </row>
        <row r="60">
          <cell r="A60" t="str">
            <v>GR2266002</v>
          </cell>
          <cell r="B60" t="str">
            <v xml:space="preserve">PPET30007  Papel filtro x580 mm Consumibles-100 u                                    </v>
          </cell>
          <cell r="C60"/>
          <cell r="D60">
            <v>10</v>
          </cell>
          <cell r="E60">
            <v>4958.4421964999992</v>
          </cell>
          <cell r="F60">
            <v>495.8442196499999</v>
          </cell>
          <cell r="G60">
            <v>619.80527456249979</v>
          </cell>
          <cell r="H60">
            <v>712.41985581896529</v>
          </cell>
          <cell r="J60">
            <v>396.67537571999992</v>
          </cell>
          <cell r="K60" t="e">
            <v>#N/A</v>
          </cell>
          <cell r="L60">
            <v>123.96105491249989</v>
          </cell>
          <cell r="M60">
            <v>92.614581256465499</v>
          </cell>
          <cell r="N60">
            <v>99.16884392999998</v>
          </cell>
          <cell r="O60">
            <v>74.376632947499985</v>
          </cell>
          <cell r="P60" t="e">
            <v>#N/A</v>
          </cell>
          <cell r="Q60" t="e">
            <v>#N/A</v>
          </cell>
          <cell r="S60" t="e">
            <v>#N/A</v>
          </cell>
          <cell r="T60" t="e">
            <v>#N/A</v>
          </cell>
          <cell r="U60" t="e">
            <v>#N/A</v>
          </cell>
          <cell r="W60" t="e">
            <v>#N/A</v>
          </cell>
          <cell r="X60" t="e">
            <v>#N/A</v>
          </cell>
          <cell r="AA60" t="e">
            <v>#N/A</v>
          </cell>
        </row>
        <row r="61">
          <cell r="A61" t="str">
            <v>1296-071</v>
          </cell>
          <cell r="B61" t="str">
            <v xml:space="preserve">PPET10017  DBS Puncher Equipo                                                        </v>
          </cell>
          <cell r="C61"/>
          <cell r="D61">
            <v>1</v>
          </cell>
          <cell r="E61">
            <v>12882.458750150001</v>
          </cell>
          <cell r="F61">
            <v>12882.458750150001</v>
          </cell>
          <cell r="G61">
            <v>16103.073437687501</v>
          </cell>
          <cell r="H61">
            <v>18509.27981343391</v>
          </cell>
          <cell r="J61">
            <v>10305.967000120001</v>
          </cell>
          <cell r="K61" t="e">
            <v>#N/A</v>
          </cell>
          <cell r="L61">
            <v>3220.6146875374998</v>
          </cell>
          <cell r="M61">
            <v>2406.2063757464093</v>
          </cell>
          <cell r="N61">
            <v>2576.4917500300003</v>
          </cell>
          <cell r="O61">
            <v>1932.3688125225001</v>
          </cell>
          <cell r="P61" t="e">
            <v>#N/A</v>
          </cell>
          <cell r="Q61" t="e">
            <v>#N/A</v>
          </cell>
          <cell r="S61" t="e">
            <v>#N/A</v>
          </cell>
          <cell r="T61" t="e">
            <v>#N/A</v>
          </cell>
          <cell r="U61" t="e">
            <v>#N/A</v>
          </cell>
          <cell r="W61" t="e">
            <v>#N/A</v>
          </cell>
          <cell r="X61" t="e">
            <v>#N/A</v>
          </cell>
          <cell r="AA61" t="e">
            <v>#N/A</v>
          </cell>
        </row>
        <row r="62">
          <cell r="A62" t="str">
            <v>61014551</v>
          </cell>
          <cell r="B62" t="str">
            <v xml:space="preserve">PPET40058  96 Road Head Update CMG-563 Partes                                        </v>
          </cell>
          <cell r="C62"/>
          <cell r="D62">
            <v>1</v>
          </cell>
          <cell r="E62">
            <v>5670.3601436900008</v>
          </cell>
          <cell r="F62">
            <v>5670.3601436900008</v>
          </cell>
          <cell r="G62">
            <v>7087.9501796125014</v>
          </cell>
          <cell r="H62">
            <v>8147.0691719683928</v>
          </cell>
          <cell r="J62">
            <v>4536.2881149520008</v>
          </cell>
          <cell r="K62" t="e">
            <v>#N/A</v>
          </cell>
          <cell r="L62">
            <v>1417.5900359225006</v>
          </cell>
          <cell r="M62">
            <v>1059.1189923558914</v>
          </cell>
          <cell r="N62">
            <v>1134.0720287380002</v>
          </cell>
          <cell r="O62">
            <v>850.55402155350009</v>
          </cell>
          <cell r="P62" t="e">
            <v>#N/A</v>
          </cell>
          <cell r="Q62" t="e">
            <v>#N/A</v>
          </cell>
          <cell r="S62" t="e">
            <v>#N/A</v>
          </cell>
          <cell r="T62" t="e">
            <v>#N/A</v>
          </cell>
          <cell r="U62" t="e">
            <v>#N/A</v>
          </cell>
          <cell r="W62" t="e">
            <v>#N/A</v>
          </cell>
          <cell r="X62" t="e">
            <v>#N/A</v>
          </cell>
          <cell r="AA62" t="e">
            <v>#N/A</v>
          </cell>
        </row>
        <row r="63">
          <cell r="A63" t="str">
            <v>1296-0050</v>
          </cell>
          <cell r="B63" t="str">
            <v xml:space="preserve">PPET10004  Incubador microplacas Trinest Equipo                                      </v>
          </cell>
          <cell r="C63"/>
          <cell r="D63">
            <v>1</v>
          </cell>
          <cell r="E63">
            <v>7100.4505812299994</v>
          </cell>
          <cell r="F63">
            <v>7100.4505812299994</v>
          </cell>
          <cell r="G63">
            <v>8875.5632265374988</v>
          </cell>
          <cell r="H63">
            <v>10201.796812112067</v>
          </cell>
          <cell r="J63">
            <v>5680.3604649839999</v>
          </cell>
          <cell r="K63" t="e">
            <v>#N/A</v>
          </cell>
          <cell r="L63">
            <v>1775.1126453074994</v>
          </cell>
          <cell r="M63">
            <v>1326.2335855745678</v>
          </cell>
          <cell r="N63">
            <v>1420.090116246</v>
          </cell>
          <cell r="O63">
            <v>1065.0675871844999</v>
          </cell>
          <cell r="P63" t="e">
            <v>#N/A</v>
          </cell>
          <cell r="Q63" t="e">
            <v>#N/A</v>
          </cell>
          <cell r="S63" t="e">
            <v>#N/A</v>
          </cell>
          <cell r="T63" t="e">
            <v>#N/A</v>
          </cell>
          <cell r="U63" t="e">
            <v>#N/A</v>
          </cell>
          <cell r="W63" t="e">
            <v>#N/A</v>
          </cell>
          <cell r="X63" t="e">
            <v>#N/A</v>
          </cell>
          <cell r="AA63" t="e">
            <v>#N/A</v>
          </cell>
        </row>
        <row r="64">
          <cell r="A64" t="str">
            <v>NP-1000</v>
          </cell>
          <cell r="B64" t="str">
            <v xml:space="preserve">PPET20024  PKU neonatal DELFIA Reactivo, 960 det.                                    </v>
          </cell>
          <cell r="C64"/>
          <cell r="D64">
            <v>6</v>
          </cell>
          <cell r="E64">
            <v>3902.3017461600007</v>
          </cell>
          <cell r="F64">
            <v>650.38362436000011</v>
          </cell>
          <cell r="G64">
            <v>812.97953045000008</v>
          </cell>
          <cell r="H64">
            <v>934.45923040229889</v>
          </cell>
          <cell r="J64">
            <v>520.30689948800011</v>
          </cell>
          <cell r="K64">
            <v>45.789080459770119</v>
          </cell>
          <cell r="L64">
            <v>162.59590608999997</v>
          </cell>
          <cell r="M64">
            <v>121.4796999522988</v>
          </cell>
          <cell r="N64">
            <v>130.07672487200003</v>
          </cell>
          <cell r="O64">
            <v>97.557543654000014</v>
          </cell>
          <cell r="P64">
            <v>1728.1894788760692</v>
          </cell>
          <cell r="Q64">
            <v>12028.198772977441</v>
          </cell>
          <cell r="S64">
            <v>14486</v>
          </cell>
          <cell r="T64">
            <v>2081.32183908046</v>
          </cell>
          <cell r="U64">
            <v>2457.801227022559</v>
          </cell>
          <cell r="W64">
            <v>19700.960000000003</v>
          </cell>
          <cell r="X64">
            <v>7672.7612270225618</v>
          </cell>
          <cell r="AA64">
            <v>12028.198772977441</v>
          </cell>
        </row>
        <row r="65">
          <cell r="A65" t="str">
            <v>A005-210</v>
          </cell>
          <cell r="B65" t="str">
            <v xml:space="preserve">PPET20005  IRT neonatal DELFIA Reactivo, 960 det.                                    </v>
          </cell>
          <cell r="C65"/>
          <cell r="D65">
            <v>15</v>
          </cell>
          <cell r="E65">
            <v>17088.136678800001</v>
          </cell>
          <cell r="F65">
            <v>1139.2091119200002</v>
          </cell>
          <cell r="G65">
            <v>1424.0113899000003</v>
          </cell>
          <cell r="H65">
            <v>1636.7947010344831</v>
          </cell>
          <cell r="J65">
            <v>911.36728953600016</v>
          </cell>
          <cell r="K65">
            <v>84.810632183908041</v>
          </cell>
          <cell r="L65">
            <v>284.8022779800001</v>
          </cell>
          <cell r="M65">
            <v>212.7833111344828</v>
          </cell>
          <cell r="N65">
            <v>227.84182238400004</v>
          </cell>
          <cell r="O65">
            <v>170.88136678800001</v>
          </cell>
          <cell r="P65">
            <v>3031.6958119263913</v>
          </cell>
          <cell r="Q65">
            <v>21100.602851007683</v>
          </cell>
          <cell r="S65">
            <v>26831</v>
          </cell>
          <cell r="T65">
            <v>3855.0287356321837</v>
          </cell>
          <cell r="U65">
            <v>5730.3971489923169</v>
          </cell>
          <cell r="W65">
            <v>36490.160000000003</v>
          </cell>
          <cell r="X65">
            <v>15389.55714899232</v>
          </cell>
          <cell r="AA65">
            <v>21100.602851007683</v>
          </cell>
        </row>
        <row r="66">
          <cell r="A66" t="str">
            <v>A024-110</v>
          </cell>
          <cell r="B66" t="str">
            <v xml:space="preserve">PPET20009  17a-OH-PRG neonatal DELFIA Reactivo, 960 det.                             </v>
          </cell>
          <cell r="C66"/>
          <cell r="D66">
            <v>13</v>
          </cell>
          <cell r="E66">
            <v>18723.197097799999</v>
          </cell>
          <cell r="F66">
            <v>1440.2459305999998</v>
          </cell>
          <cell r="G66">
            <v>1800.3074132499999</v>
          </cell>
          <cell r="H66">
            <v>2069.3188658045974</v>
          </cell>
          <cell r="J66">
            <v>1152.19674448</v>
          </cell>
          <cell r="K66">
            <v>84.810632183908041</v>
          </cell>
          <cell r="L66">
            <v>360.06148265000002</v>
          </cell>
          <cell r="M66">
            <v>269.01145255459755</v>
          </cell>
          <cell r="N66">
            <v>288.04918612</v>
          </cell>
          <cell r="O66">
            <v>216.03688958999996</v>
          </cell>
          <cell r="P66">
            <v>3810.4123181785053</v>
          </cell>
          <cell r="Q66">
            <v>26520.469734522398</v>
          </cell>
          <cell r="S66">
            <v>26831</v>
          </cell>
          <cell r="T66">
            <v>3855.0287356321837</v>
          </cell>
          <cell r="U66">
            <v>310.53026547760237</v>
          </cell>
          <cell r="W66">
            <v>36490.160000000003</v>
          </cell>
          <cell r="X66">
            <v>9969.6902654776059</v>
          </cell>
          <cell r="AA66">
            <v>26520.469734522398</v>
          </cell>
        </row>
        <row r="67">
          <cell r="A67" t="str">
            <v>A032-310</v>
          </cell>
          <cell r="B67" t="str">
            <v xml:space="preserve">PPET20011  hTSH neonatal DELFIA Reactivo, 960 det.                                   </v>
          </cell>
          <cell r="C67"/>
          <cell r="D67">
            <v>14</v>
          </cell>
          <cell r="E67">
            <v>13919.07316604</v>
          </cell>
          <cell r="F67">
            <v>994.21951186000001</v>
          </cell>
          <cell r="G67">
            <v>1242.7743898250001</v>
          </cell>
          <cell r="H67">
            <v>1428.4763101436783</v>
          </cell>
          <cell r="J67">
            <v>795.37560948800001</v>
          </cell>
          <cell r="K67">
            <v>78.239080459770122</v>
          </cell>
          <cell r="L67">
            <v>248.55487796500006</v>
          </cell>
          <cell r="M67">
            <v>185.70192031867828</v>
          </cell>
          <cell r="N67">
            <v>198.843902372</v>
          </cell>
          <cell r="O67">
            <v>149.132926779</v>
          </cell>
          <cell r="P67">
            <v>2650.0678292424486</v>
          </cell>
          <cell r="Q67">
            <v>18444.472091527441</v>
          </cell>
          <cell r="S67">
            <v>24752</v>
          </cell>
          <cell r="T67">
            <v>3556.32183908046</v>
          </cell>
          <cell r="U67">
            <v>6307.5279084725589</v>
          </cell>
          <cell r="W67">
            <v>33662.720000000001</v>
          </cell>
          <cell r="X67">
            <v>15218.24790847256</v>
          </cell>
          <cell r="AA67">
            <v>18444.472091527441</v>
          </cell>
        </row>
        <row r="68">
          <cell r="A68" t="str">
            <v>1420-020</v>
          </cell>
          <cell r="B68" t="str">
            <v xml:space="preserve">PPET10006  Flourometro Victor 2D Equipo                                              </v>
          </cell>
          <cell r="C68"/>
          <cell r="D68">
            <v>1</v>
          </cell>
          <cell r="E68">
            <v>30294.198352830001</v>
          </cell>
          <cell r="F68">
            <v>30294.198352830001</v>
          </cell>
          <cell r="G68">
            <v>37867.747941037502</v>
          </cell>
          <cell r="H68">
            <v>43526.147058663795</v>
          </cell>
          <cell r="J68">
            <v>24235.358682264003</v>
          </cell>
          <cell r="K68" t="e">
            <v>#N/A</v>
          </cell>
          <cell r="L68">
            <v>7573.5495882075011</v>
          </cell>
          <cell r="M68">
            <v>5658.3991176262934</v>
          </cell>
          <cell r="N68">
            <v>6058.8396705660007</v>
          </cell>
          <cell r="O68">
            <v>4544.1297529245003</v>
          </cell>
          <cell r="P68" t="e">
            <v>#N/A</v>
          </cell>
          <cell r="Q68" t="e">
            <v>#N/A</v>
          </cell>
          <cell r="S68" t="e">
            <v>#N/A</v>
          </cell>
          <cell r="T68" t="e">
            <v>#N/A</v>
          </cell>
          <cell r="U68" t="e">
            <v>#N/A</v>
          </cell>
          <cell r="W68" t="e">
            <v>#N/A</v>
          </cell>
          <cell r="X68" t="e">
            <v>#N/A</v>
          </cell>
          <cell r="AA68" t="e">
            <v>#N/A</v>
          </cell>
        </row>
        <row r="69">
          <cell r="A69" t="str">
            <v>1296-003</v>
          </cell>
          <cell r="B69" t="str">
            <v xml:space="preserve">PPET10002  Agitador microplacas DELFIA Equipo                                        </v>
          </cell>
          <cell r="C69"/>
          <cell r="D69">
            <v>1</v>
          </cell>
          <cell r="E69">
            <v>1415.1944663000002</v>
          </cell>
          <cell r="F69">
            <v>1415.1944663000002</v>
          </cell>
          <cell r="G69">
            <v>1768.9930828750003</v>
          </cell>
          <cell r="H69">
            <v>2033.3253826149428</v>
          </cell>
          <cell r="J69">
            <v>1132.1555730400003</v>
          </cell>
          <cell r="K69" t="e">
            <v>#N/A</v>
          </cell>
          <cell r="L69">
            <v>353.7986165750001</v>
          </cell>
          <cell r="M69">
            <v>264.33229973994253</v>
          </cell>
          <cell r="N69">
            <v>283.03889326000007</v>
          </cell>
          <cell r="O69">
            <v>212.27916994500001</v>
          </cell>
          <cell r="P69" t="e">
            <v>#N/A</v>
          </cell>
          <cell r="Q69" t="e">
            <v>#N/A</v>
          </cell>
          <cell r="S69" t="e">
            <v>#N/A</v>
          </cell>
          <cell r="T69" t="e">
            <v>#N/A</v>
          </cell>
          <cell r="U69" t="e">
            <v>#N/A</v>
          </cell>
          <cell r="W69" t="e">
            <v>#N/A</v>
          </cell>
          <cell r="X69" t="e">
            <v>#N/A</v>
          </cell>
          <cell r="AA69" t="e">
            <v>#N/A</v>
          </cell>
        </row>
        <row r="70">
          <cell r="A70" t="str">
            <v>1296-0070</v>
          </cell>
          <cell r="B70" t="str">
            <v xml:space="preserve">PPET10018  DELFIA Trio Equipo                                                        </v>
          </cell>
          <cell r="C70"/>
          <cell r="D70">
            <v>1</v>
          </cell>
          <cell r="E70">
            <v>20534.059965470002</v>
          </cell>
          <cell r="F70">
            <v>20534.059965470002</v>
          </cell>
          <cell r="G70">
            <v>25667.574956837503</v>
          </cell>
          <cell r="H70">
            <v>29502.959720502877</v>
          </cell>
          <cell r="J70">
            <v>16427.247972376001</v>
          </cell>
          <cell r="K70" t="e">
            <v>#N/A</v>
          </cell>
          <cell r="L70">
            <v>5133.5149913675014</v>
          </cell>
          <cell r="M70">
            <v>3835.3847636653736</v>
          </cell>
          <cell r="N70">
            <v>4106.8119930940002</v>
          </cell>
          <cell r="O70">
            <v>3080.1089948205004</v>
          </cell>
          <cell r="P70" t="e">
            <v>#N/A</v>
          </cell>
          <cell r="Q70" t="e">
            <v>#N/A</v>
          </cell>
          <cell r="S70" t="e">
            <v>#N/A</v>
          </cell>
          <cell r="T70" t="e">
            <v>#N/A</v>
          </cell>
          <cell r="U70" t="e">
            <v>#N/A</v>
          </cell>
          <cell r="W70" t="e">
            <v>#N/A</v>
          </cell>
          <cell r="X70" t="e">
            <v>#N/A</v>
          </cell>
          <cell r="AA70" t="e">
            <v>#N/A</v>
          </cell>
        </row>
        <row r="71">
          <cell r="A71" t="str">
            <v>A098-201</v>
          </cell>
          <cell r="B71" t="str">
            <v xml:space="preserve">PPET20018  PAPP-A DELFIA Reactivo, 96 det.                                           </v>
          </cell>
          <cell r="C71"/>
          <cell r="D71">
            <v>7</v>
          </cell>
          <cell r="E71">
            <v>2039.54025716</v>
          </cell>
          <cell r="F71">
            <v>291.36289388</v>
          </cell>
          <cell r="G71">
            <v>364.20361735</v>
          </cell>
          <cell r="H71">
            <v>418.62484752873564</v>
          </cell>
          <cell r="J71">
            <v>233.09031510400001</v>
          </cell>
          <cell r="K71">
            <v>15.997413793103448</v>
          </cell>
          <cell r="L71">
            <v>72.84072347</v>
          </cell>
          <cell r="M71">
            <v>54.421230178735641</v>
          </cell>
          <cell r="N71">
            <v>58.272578776000003</v>
          </cell>
          <cell r="O71">
            <v>43.704434081999999</v>
          </cell>
          <cell r="P71">
            <v>769.68958928383904</v>
          </cell>
          <cell r="Q71">
            <v>5357.03954141552</v>
          </cell>
          <cell r="S71">
            <v>5061</v>
          </cell>
          <cell r="T71">
            <v>727.15517241379314</v>
          </cell>
          <cell r="U71">
            <v>-296.03954141552003</v>
          </cell>
          <cell r="W71">
            <v>6882.9600000000009</v>
          </cell>
          <cell r="X71">
            <v>1525.9204585844809</v>
          </cell>
          <cell r="AA71">
            <v>5357.03954141552</v>
          </cell>
        </row>
        <row r="72">
          <cell r="A72" t="str">
            <v>B055-301</v>
          </cell>
          <cell r="B72" t="str">
            <v xml:space="preserve">PPET20022  PIGF 1-2-3 DELFIA Reactivo, 96 det.                                       </v>
          </cell>
          <cell r="C72"/>
          <cell r="D72">
            <v>7</v>
          </cell>
          <cell r="E72">
            <v>4349.7834251200002</v>
          </cell>
          <cell r="F72">
            <v>621.39763216000006</v>
          </cell>
          <cell r="G72">
            <v>776.74704020000013</v>
          </cell>
          <cell r="H72">
            <v>892.81268988505769</v>
          </cell>
          <cell r="J72">
            <v>497.11810572800005</v>
          </cell>
          <cell r="K72">
            <v>23.245402298850575</v>
          </cell>
          <cell r="L72">
            <v>155.34940804000007</v>
          </cell>
          <cell r="M72">
            <v>116.06564968505756</v>
          </cell>
          <cell r="N72">
            <v>124.27952643200001</v>
          </cell>
          <cell r="O72">
            <v>93.209644824000009</v>
          </cell>
          <cell r="P72">
            <v>1630.6653691679082</v>
          </cell>
          <cell r="Q72">
            <v>11349.430969408641</v>
          </cell>
          <cell r="S72">
            <v>7354</v>
          </cell>
          <cell r="T72">
            <v>1056.6091954022988</v>
          </cell>
          <cell r="U72">
            <v>-3995.4309694086405</v>
          </cell>
          <cell r="W72">
            <v>10001.44</v>
          </cell>
          <cell r="X72">
            <v>-1347.99096940864</v>
          </cell>
          <cell r="AA72">
            <v>11349.430969408641</v>
          </cell>
        </row>
        <row r="73">
          <cell r="A73" t="str">
            <v>A097-101</v>
          </cell>
          <cell r="B73" t="str">
            <v xml:space="preserve">PPET20017  BHCG libre DELFIA prenatal Reactivo, 96 det.                              </v>
          </cell>
          <cell r="C73"/>
          <cell r="D73">
            <v>2</v>
          </cell>
          <cell r="E73">
            <v>461.22318912000003</v>
          </cell>
          <cell r="F73">
            <v>230.61159456000001</v>
          </cell>
          <cell r="G73">
            <v>288.2644932</v>
          </cell>
          <cell r="H73">
            <v>331.33849793103445</v>
          </cell>
          <cell r="J73">
            <v>184.48927564800002</v>
          </cell>
          <cell r="K73">
            <v>12.773275862068965</v>
          </cell>
          <cell r="L73">
            <v>57.652898639999989</v>
          </cell>
          <cell r="M73">
            <v>43.074004731034449</v>
          </cell>
          <cell r="N73">
            <v>46.122318912000004</v>
          </cell>
          <cell r="O73">
            <v>34.591739183999998</v>
          </cell>
          <cell r="P73">
            <v>609.31510753710336</v>
          </cell>
          <cell r="Q73">
            <v>4240.8331484582395</v>
          </cell>
          <cell r="S73">
            <v>4041</v>
          </cell>
          <cell r="T73">
            <v>580.60344827586209</v>
          </cell>
          <cell r="U73">
            <v>-199.83314845823952</v>
          </cell>
          <cell r="W73">
            <v>5495.76</v>
          </cell>
          <cell r="X73">
            <v>1254.9268515417607</v>
          </cell>
          <cell r="AA73">
            <v>4240.8331484582395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workbookViewId="0">
      <selection activeCell="D1" sqref="D1:H1048576"/>
    </sheetView>
  </sheetViews>
  <sheetFormatPr baseColWidth="10" defaultColWidth="9.140625" defaultRowHeight="15" x14ac:dyDescent="0.25"/>
  <cols>
    <col min="1" max="1" width="12.85546875" customWidth="1"/>
    <col min="2" max="2" width="37.7109375" customWidth="1"/>
    <col min="3" max="3" width="27.85546875" customWidth="1"/>
    <col min="4" max="5" width="12.140625" customWidth="1"/>
    <col min="6" max="6" width="13" customWidth="1"/>
  </cols>
  <sheetData>
    <row r="1" spans="1:10" ht="63" customHeight="1" x14ac:dyDescent="0.25">
      <c r="A1" s="38" t="s">
        <v>50</v>
      </c>
      <c r="B1" s="38"/>
      <c r="C1" s="38"/>
      <c r="D1" s="38"/>
    </row>
    <row r="2" spans="1:10" ht="2.1" customHeight="1" thickBot="1" x14ac:dyDescent="0.3">
      <c r="A2" s="37"/>
      <c r="B2" s="37"/>
      <c r="C2" s="37"/>
    </row>
    <row r="3" spans="1:10" ht="56.25" customHeight="1" thickBot="1" x14ac:dyDescent="0.3">
      <c r="A3" s="27" t="s">
        <v>44</v>
      </c>
      <c r="B3" s="27" t="s">
        <v>35</v>
      </c>
      <c r="C3" s="27" t="s">
        <v>37</v>
      </c>
      <c r="D3" s="28" t="s">
        <v>48</v>
      </c>
      <c r="E3" s="40" t="s">
        <v>49</v>
      </c>
      <c r="F3" s="42" t="s">
        <v>53</v>
      </c>
      <c r="I3" s="28" t="s">
        <v>54</v>
      </c>
    </row>
    <row r="4" spans="1:10" ht="18.399999999999999" customHeight="1" thickBot="1" x14ac:dyDescent="0.3">
      <c r="A4" s="31" t="s">
        <v>36</v>
      </c>
      <c r="B4" s="32"/>
      <c r="C4" s="32"/>
      <c r="D4" s="32"/>
      <c r="E4" s="32"/>
      <c r="F4" s="32"/>
    </row>
    <row r="5" spans="1:10" ht="21.75" customHeight="1" x14ac:dyDescent="0.25">
      <c r="A5" s="2" t="s">
        <v>52</v>
      </c>
      <c r="B5" s="3" t="s">
        <v>43</v>
      </c>
      <c r="C5" s="4">
        <v>1152</v>
      </c>
      <c r="D5" s="29">
        <v>21326.5</v>
      </c>
      <c r="E5" s="41">
        <f>+ROUNDUP((D5*103%),0)</f>
        <v>21967</v>
      </c>
      <c r="F5" s="41">
        <f>+ROUNDUP((E5*136%),0)</f>
        <v>29876</v>
      </c>
      <c r="H5" s="39">
        <f>VLOOKUP(A5,[1]REVVITY!$A$15:$AA$73,27,)</f>
        <v>32928.378251123882</v>
      </c>
      <c r="I5" s="44">
        <v>32928.378251123882</v>
      </c>
      <c r="J5" s="43"/>
    </row>
    <row r="6" spans="1:10" ht="21.75" customHeight="1" x14ac:dyDescent="0.25">
      <c r="A6" s="10" t="s">
        <v>0</v>
      </c>
      <c r="B6" s="8" t="s">
        <v>1</v>
      </c>
      <c r="C6" s="1">
        <v>1.1519999999999999</v>
      </c>
      <c r="D6" s="29">
        <v>17785.900000000001</v>
      </c>
      <c r="E6" s="41">
        <f t="shared" ref="E6:E26" si="0">+ROUNDUP((D6*103%),0)</f>
        <v>18320</v>
      </c>
      <c r="F6" s="41">
        <f t="shared" ref="F6:F11" si="1">+ROUNDUP((E6*136%),0)</f>
        <v>24916</v>
      </c>
      <c r="H6" s="39">
        <f>VLOOKUP(A6,[1]REVVITY!$A$15:$AA$73,27,)</f>
        <v>29516.917782508721</v>
      </c>
      <c r="I6" s="44">
        <v>29516.917782508721</v>
      </c>
    </row>
    <row r="7" spans="1:10" ht="21.75" customHeight="1" x14ac:dyDescent="0.25">
      <c r="A7" s="10" t="s">
        <v>2</v>
      </c>
      <c r="B7" s="8" t="s">
        <v>3</v>
      </c>
      <c r="C7" s="1">
        <v>1.1519999999999999</v>
      </c>
      <c r="D7" s="29">
        <v>18994.45</v>
      </c>
      <c r="E7" s="41">
        <f t="shared" si="0"/>
        <v>19565</v>
      </c>
      <c r="F7" s="41">
        <f t="shared" si="1"/>
        <v>26609</v>
      </c>
      <c r="H7" s="39">
        <f>VLOOKUP(A7,[1]REVVITY!$A$15:$AA$73,27,)</f>
        <v>32856.504251123886</v>
      </c>
      <c r="I7" s="44">
        <v>32856.504251123886</v>
      </c>
    </row>
    <row r="8" spans="1:10" ht="21.75" customHeight="1" x14ac:dyDescent="0.25">
      <c r="A8" s="11" t="s">
        <v>4</v>
      </c>
      <c r="B8" s="9" t="s">
        <v>5</v>
      </c>
      <c r="C8" s="1" t="s">
        <v>6</v>
      </c>
      <c r="D8" s="29">
        <v>5928.25</v>
      </c>
      <c r="E8" s="41">
        <f t="shared" si="0"/>
        <v>6107</v>
      </c>
      <c r="F8" s="41">
        <f t="shared" si="1"/>
        <v>8306</v>
      </c>
      <c r="H8" s="39">
        <f>VLOOKUP(A8,[1]REVVITY!$A$15:$AA$73,27,)</f>
        <v>6969.815516271241</v>
      </c>
      <c r="I8" s="44">
        <v>8306</v>
      </c>
    </row>
    <row r="9" spans="1:10" ht="21.75" customHeight="1" x14ac:dyDescent="0.25">
      <c r="A9" s="10" t="s">
        <v>7</v>
      </c>
      <c r="B9" s="8" t="s">
        <v>8</v>
      </c>
      <c r="C9" s="1" t="s">
        <v>9</v>
      </c>
      <c r="D9" s="29">
        <v>3608.8</v>
      </c>
      <c r="E9" s="41">
        <f t="shared" si="0"/>
        <v>3718</v>
      </c>
      <c r="F9" s="41">
        <f t="shared" si="1"/>
        <v>5057</v>
      </c>
      <c r="H9" s="39">
        <f>VLOOKUP(A9,[1]REVVITY!$A$15:$AA$73,27,)</f>
        <v>5260.3083593442807</v>
      </c>
      <c r="I9" s="44">
        <v>5260.3083593442807</v>
      </c>
    </row>
    <row r="10" spans="1:10" ht="24" customHeight="1" x14ac:dyDescent="0.25">
      <c r="A10" s="11" t="s">
        <v>10</v>
      </c>
      <c r="B10" s="9" t="s">
        <v>11</v>
      </c>
      <c r="C10" s="1" t="s">
        <v>6</v>
      </c>
      <c r="D10" s="29">
        <v>9391.15</v>
      </c>
      <c r="E10" s="41">
        <f t="shared" si="0"/>
        <v>9673</v>
      </c>
      <c r="F10" s="41">
        <f t="shared" si="1"/>
        <v>13156</v>
      </c>
      <c r="H10" s="39">
        <f>VLOOKUP(A10,[1]REVVITY!$A$15:$AA$73,27,)</f>
        <v>12719.539428439119</v>
      </c>
      <c r="I10" s="44">
        <v>13156</v>
      </c>
    </row>
    <row r="11" spans="1:10" ht="21.75" customHeight="1" thickBot="1" x14ac:dyDescent="0.3">
      <c r="A11" s="5" t="s">
        <v>12</v>
      </c>
      <c r="B11" s="6" t="s">
        <v>13</v>
      </c>
      <c r="C11" s="7">
        <v>100</v>
      </c>
      <c r="D11" s="29">
        <v>454.6</v>
      </c>
      <c r="E11" s="41">
        <f t="shared" si="0"/>
        <v>469</v>
      </c>
      <c r="F11" s="41">
        <f t="shared" si="1"/>
        <v>638</v>
      </c>
      <c r="H11" s="39">
        <f>VLOOKUP(A11,[1]REVVITY!$A$15:$AA$73,27,)</f>
        <v>664.12601419151997</v>
      </c>
      <c r="I11" s="44">
        <v>664.12601419151997</v>
      </c>
    </row>
    <row r="12" spans="1:10" ht="21.75" customHeight="1" thickBot="1" x14ac:dyDescent="0.3">
      <c r="A12" s="33" t="s">
        <v>14</v>
      </c>
      <c r="B12" s="34"/>
      <c r="C12" s="34"/>
      <c r="D12" s="34"/>
      <c r="E12" s="34"/>
      <c r="F12" s="34"/>
      <c r="I12" s="44"/>
    </row>
    <row r="13" spans="1:10" ht="21.75" customHeight="1" x14ac:dyDescent="0.25">
      <c r="A13" s="17" t="s">
        <v>51</v>
      </c>
      <c r="B13" s="16" t="s">
        <v>45</v>
      </c>
      <c r="C13" s="23" t="s">
        <v>15</v>
      </c>
      <c r="D13" s="29">
        <v>17669.349999999999</v>
      </c>
      <c r="E13" s="41">
        <f t="shared" si="0"/>
        <v>18200</v>
      </c>
      <c r="F13" s="41">
        <f t="shared" ref="F13:F19" si="2">+ROUNDUP((E13*136%),0)</f>
        <v>24752</v>
      </c>
      <c r="H13" s="39">
        <f>VLOOKUP(A13,[1]REVVITY!$A$15:$AA$73,27,)</f>
        <v>17943.564589999998</v>
      </c>
      <c r="I13" s="44">
        <v>24752</v>
      </c>
    </row>
    <row r="14" spans="1:10" ht="21.75" customHeight="1" x14ac:dyDescent="0.25">
      <c r="A14" s="17" t="s">
        <v>47</v>
      </c>
      <c r="B14" s="12" t="s">
        <v>46</v>
      </c>
      <c r="C14" s="24" t="s">
        <v>15</v>
      </c>
      <c r="D14" s="29">
        <v>19153</v>
      </c>
      <c r="E14" s="41">
        <f t="shared" si="0"/>
        <v>19728</v>
      </c>
      <c r="F14" s="41">
        <f t="shared" si="2"/>
        <v>26831</v>
      </c>
      <c r="H14" s="39">
        <f>VLOOKUP(A14,[1]REVVITY!$A$15:$AA$73,27,)</f>
        <v>25794.893580400007</v>
      </c>
      <c r="I14" s="44">
        <v>26831</v>
      </c>
    </row>
    <row r="15" spans="1:10" ht="21.75" customHeight="1" x14ac:dyDescent="0.25">
      <c r="A15" s="10" t="s">
        <v>16</v>
      </c>
      <c r="B15" s="8" t="s">
        <v>17</v>
      </c>
      <c r="C15" s="21">
        <v>960</v>
      </c>
      <c r="D15" s="29">
        <v>10340.35</v>
      </c>
      <c r="E15" s="41">
        <f t="shared" si="0"/>
        <v>10651</v>
      </c>
      <c r="F15" s="41">
        <f t="shared" si="2"/>
        <v>14486</v>
      </c>
      <c r="H15" s="39">
        <f>VLOOKUP(A15,[1]REVVITY!$A$15:$AA$73,27,)</f>
        <v>11700.701973599998</v>
      </c>
      <c r="I15" s="44">
        <v>14486</v>
      </c>
    </row>
    <row r="16" spans="1:10" ht="21.75" customHeight="1" x14ac:dyDescent="0.25">
      <c r="A16" s="10" t="s">
        <v>18</v>
      </c>
      <c r="B16" s="8" t="s">
        <v>19</v>
      </c>
      <c r="C16" s="21">
        <v>960</v>
      </c>
      <c r="D16" s="29">
        <v>10148.200000000001</v>
      </c>
      <c r="E16" s="41">
        <f t="shared" si="0"/>
        <v>10453</v>
      </c>
      <c r="F16" s="41">
        <f t="shared" si="2"/>
        <v>14217</v>
      </c>
      <c r="H16" s="39">
        <v>0</v>
      </c>
      <c r="I16" s="44">
        <v>14217</v>
      </c>
    </row>
    <row r="17" spans="1:9" ht="21.75" customHeight="1" x14ac:dyDescent="0.25">
      <c r="A17" s="10" t="s">
        <v>20</v>
      </c>
      <c r="B17" s="8" t="s">
        <v>21</v>
      </c>
      <c r="C17" s="21">
        <v>960</v>
      </c>
      <c r="D17" s="29">
        <v>19153</v>
      </c>
      <c r="E17" s="41">
        <f t="shared" si="0"/>
        <v>19728</v>
      </c>
      <c r="F17" s="41">
        <f t="shared" si="2"/>
        <v>26831</v>
      </c>
      <c r="H17" s="39">
        <f>VLOOKUP(A17,[1]REVVITY!$A$15:$AA$73,27,)</f>
        <v>20526.694529599998</v>
      </c>
      <c r="I17" s="44">
        <v>26831</v>
      </c>
    </row>
    <row r="18" spans="1:9" ht="21.75" customHeight="1" x14ac:dyDescent="0.25">
      <c r="A18" s="10" t="s">
        <v>22</v>
      </c>
      <c r="B18" s="8" t="s">
        <v>23</v>
      </c>
      <c r="C18" s="21">
        <v>960</v>
      </c>
      <c r="D18" s="29">
        <v>8831.5</v>
      </c>
      <c r="E18" s="41">
        <f t="shared" si="0"/>
        <v>9097</v>
      </c>
      <c r="F18" s="41">
        <f t="shared" si="2"/>
        <v>12372</v>
      </c>
      <c r="H18" s="39">
        <v>0</v>
      </c>
      <c r="I18" s="44">
        <v>12372</v>
      </c>
    </row>
    <row r="19" spans="1:9" ht="21.75" customHeight="1" thickBot="1" x14ac:dyDescent="0.3">
      <c r="A19" s="18" t="s">
        <v>24</v>
      </c>
      <c r="B19" s="19" t="s">
        <v>25</v>
      </c>
      <c r="C19" s="22">
        <v>960</v>
      </c>
      <c r="D19" s="29">
        <v>12380.5</v>
      </c>
      <c r="E19" s="41">
        <f t="shared" si="0"/>
        <v>12752</v>
      </c>
      <c r="F19" s="41">
        <f t="shared" si="2"/>
        <v>17343</v>
      </c>
      <c r="H19" s="39">
        <v>0</v>
      </c>
      <c r="I19" s="44">
        <v>17343</v>
      </c>
    </row>
    <row r="20" spans="1:9" ht="21.75" customHeight="1" thickBot="1" x14ac:dyDescent="0.3">
      <c r="A20" s="35" t="s">
        <v>26</v>
      </c>
      <c r="B20" s="36"/>
      <c r="C20" s="36"/>
      <c r="D20" s="36"/>
      <c r="E20" s="36"/>
      <c r="F20" s="36"/>
      <c r="I20" s="44"/>
    </row>
    <row r="21" spans="1:9" ht="24" customHeight="1" x14ac:dyDescent="0.25">
      <c r="A21" s="15" t="s">
        <v>38</v>
      </c>
      <c r="B21" s="16" t="s">
        <v>40</v>
      </c>
      <c r="C21" s="25" t="s">
        <v>42</v>
      </c>
      <c r="D21" s="29">
        <v>5048.3500000000004</v>
      </c>
      <c r="E21" s="41">
        <f t="shared" si="0"/>
        <v>5200</v>
      </c>
      <c r="F21" s="41">
        <f t="shared" ref="F21:F26" si="3">+ROUNDUP((E21*136%),0)</f>
        <v>7072</v>
      </c>
      <c r="H21" s="39">
        <v>0</v>
      </c>
      <c r="I21" s="44">
        <v>7072</v>
      </c>
    </row>
    <row r="22" spans="1:9" ht="21.75" customHeight="1" x14ac:dyDescent="0.25">
      <c r="A22" s="17" t="s">
        <v>39</v>
      </c>
      <c r="B22" s="13" t="s">
        <v>41</v>
      </c>
      <c r="C22" s="26">
        <v>96</v>
      </c>
      <c r="D22" s="29">
        <v>5249</v>
      </c>
      <c r="E22" s="41">
        <f t="shared" si="0"/>
        <v>5407</v>
      </c>
      <c r="F22" s="41">
        <f t="shared" si="3"/>
        <v>7354</v>
      </c>
      <c r="H22" s="39">
        <f>VLOOKUP(A22,[1]REVVITY!$A$15:$AA$73,27,)</f>
        <v>11885.009781600003</v>
      </c>
      <c r="I22" s="44">
        <v>11885.009781600003</v>
      </c>
    </row>
    <row r="23" spans="1:9" ht="21.75" customHeight="1" x14ac:dyDescent="0.25">
      <c r="A23" s="10" t="s">
        <v>27</v>
      </c>
      <c r="B23" s="8" t="s">
        <v>28</v>
      </c>
      <c r="C23" s="14">
        <v>96</v>
      </c>
      <c r="D23" s="29">
        <v>2636.5</v>
      </c>
      <c r="E23" s="41">
        <f t="shared" si="0"/>
        <v>2716</v>
      </c>
      <c r="F23" s="41">
        <f t="shared" si="3"/>
        <v>3694</v>
      </c>
      <c r="H23" s="39">
        <v>0</v>
      </c>
      <c r="I23" s="44">
        <v>3694</v>
      </c>
    </row>
    <row r="24" spans="1:9" ht="21.75" customHeight="1" x14ac:dyDescent="0.25">
      <c r="A24" s="10" t="s">
        <v>29</v>
      </c>
      <c r="B24" s="8" t="s">
        <v>30</v>
      </c>
      <c r="C24" s="14">
        <v>96</v>
      </c>
      <c r="D24" s="29">
        <v>2884.3</v>
      </c>
      <c r="E24" s="41">
        <f t="shared" si="0"/>
        <v>2971</v>
      </c>
      <c r="F24" s="41">
        <f t="shared" si="3"/>
        <v>4041</v>
      </c>
      <c r="H24" s="39">
        <f>VLOOKUP(A24,[1]REVVITY!$A$15:$AA$73,27,)</f>
        <v>4124.6588355999993</v>
      </c>
      <c r="I24" s="44">
        <v>4124.6588355999993</v>
      </c>
    </row>
    <row r="25" spans="1:9" ht="21.75" customHeight="1" x14ac:dyDescent="0.25">
      <c r="A25" s="10" t="s">
        <v>31</v>
      </c>
      <c r="B25" s="8" t="s">
        <v>32</v>
      </c>
      <c r="C25" s="14">
        <v>96</v>
      </c>
      <c r="D25" s="29">
        <v>3611.95</v>
      </c>
      <c r="E25" s="41">
        <f t="shared" si="0"/>
        <v>3721</v>
      </c>
      <c r="F25" s="41">
        <f t="shared" si="3"/>
        <v>5061</v>
      </c>
      <c r="H25" s="39">
        <f>VLOOKUP(A25,[1]REVVITY!$A$15:$AA$73,27,)</f>
        <v>5608.1900503999987</v>
      </c>
      <c r="I25" s="44">
        <v>5608.1900503999987</v>
      </c>
    </row>
    <row r="26" spans="1:9" ht="21.75" customHeight="1" thickBot="1" x14ac:dyDescent="0.3">
      <c r="A26" s="18" t="s">
        <v>33</v>
      </c>
      <c r="B26" s="19" t="s">
        <v>34</v>
      </c>
      <c r="C26" s="20">
        <v>96</v>
      </c>
      <c r="D26" s="29">
        <v>3611.95</v>
      </c>
      <c r="E26" s="41">
        <f t="shared" si="0"/>
        <v>3721</v>
      </c>
      <c r="F26" s="41">
        <f t="shared" si="3"/>
        <v>5061</v>
      </c>
      <c r="H26" s="39">
        <v>0</v>
      </c>
      <c r="I26" s="44">
        <v>5061</v>
      </c>
    </row>
    <row r="27" spans="1:9" ht="15.75" thickBot="1" x14ac:dyDescent="0.3">
      <c r="D27" s="30"/>
    </row>
  </sheetData>
  <autoFilter ref="A3:F26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5ECAA-B75F-4EC3-A99C-6F6495E5605F}">
  <dimension ref="A1:P29"/>
  <sheetViews>
    <sheetView tabSelected="1" workbookViewId="0">
      <selection activeCell="C4" sqref="C4"/>
    </sheetView>
  </sheetViews>
  <sheetFormatPr baseColWidth="10" defaultColWidth="9.140625" defaultRowHeight="15" x14ac:dyDescent="0.25"/>
  <cols>
    <col min="1" max="1" width="11.7109375" customWidth="1"/>
    <col min="2" max="2" width="43.85546875" bestFit="1" customWidth="1"/>
    <col min="3" max="3" width="35.85546875" customWidth="1"/>
    <col min="4" max="4" width="36.140625" customWidth="1"/>
    <col min="8" max="8" width="12.28515625" customWidth="1"/>
    <col min="9" max="9" width="16.85546875" bestFit="1" customWidth="1"/>
    <col min="10" max="10" width="8" bestFit="1" customWidth="1"/>
    <col min="12" max="12" width="9.5703125" style="82" bestFit="1" customWidth="1"/>
  </cols>
  <sheetData>
    <row r="1" spans="1:16" s="81" customFormat="1" ht="75.75" thickBot="1" x14ac:dyDescent="0.3">
      <c r="A1" s="79" t="s">
        <v>102</v>
      </c>
      <c r="B1" s="79" t="s">
        <v>103</v>
      </c>
      <c r="C1" s="81" t="s">
        <v>97</v>
      </c>
      <c r="D1" s="80" t="s">
        <v>104</v>
      </c>
      <c r="E1" s="79" t="s">
        <v>105</v>
      </c>
      <c r="F1" s="79" t="s">
        <v>106</v>
      </c>
      <c r="G1" s="79" t="s">
        <v>107</v>
      </c>
      <c r="H1" s="80" t="s">
        <v>145</v>
      </c>
      <c r="I1" s="80" t="s">
        <v>108</v>
      </c>
      <c r="J1" s="79" t="s">
        <v>109</v>
      </c>
      <c r="K1" s="80" t="s">
        <v>110</v>
      </c>
      <c r="L1" s="83" t="s">
        <v>111</v>
      </c>
      <c r="M1" s="80" t="s">
        <v>112</v>
      </c>
      <c r="N1" s="80" t="s">
        <v>113</v>
      </c>
      <c r="O1" s="80" t="s">
        <v>114</v>
      </c>
      <c r="P1" s="80" t="s">
        <v>115</v>
      </c>
    </row>
    <row r="2" spans="1:16" ht="21.75" customHeight="1" thickBot="1" x14ac:dyDescent="0.3">
      <c r="A2" s="65" t="s">
        <v>52</v>
      </c>
      <c r="B2" s="31" t="s">
        <v>82</v>
      </c>
      <c r="C2" t="s">
        <v>125</v>
      </c>
      <c r="D2" s="66" t="s">
        <v>43</v>
      </c>
      <c r="E2" s="87" t="s">
        <v>116</v>
      </c>
      <c r="F2" t="s">
        <v>117</v>
      </c>
      <c r="G2" t="s">
        <v>121</v>
      </c>
      <c r="H2" s="67">
        <v>1152</v>
      </c>
      <c r="I2" s="87" t="s">
        <v>122</v>
      </c>
      <c r="J2" s="87" t="s">
        <v>123</v>
      </c>
      <c r="L2" s="84">
        <v>38676</v>
      </c>
      <c r="P2" t="s">
        <v>124</v>
      </c>
    </row>
    <row r="3" spans="1:16" ht="21.75" customHeight="1" thickBot="1" x14ac:dyDescent="0.3">
      <c r="A3" s="10" t="s">
        <v>0</v>
      </c>
      <c r="B3" s="31" t="s">
        <v>82</v>
      </c>
      <c r="C3" t="s">
        <v>126</v>
      </c>
      <c r="D3" s="8" t="s">
        <v>1</v>
      </c>
      <c r="E3" s="87" t="s">
        <v>116</v>
      </c>
      <c r="F3" t="s">
        <v>117</v>
      </c>
      <c r="G3" t="s">
        <v>121</v>
      </c>
      <c r="H3" s="53">
        <v>1.1519999999999999</v>
      </c>
      <c r="I3" s="87" t="s">
        <v>122</v>
      </c>
      <c r="J3" s="87" t="s">
        <v>123</v>
      </c>
      <c r="L3" s="84">
        <v>39263</v>
      </c>
      <c r="P3" t="s">
        <v>124</v>
      </c>
    </row>
    <row r="4" spans="1:16" ht="21.75" customHeight="1" thickBot="1" x14ac:dyDescent="0.3">
      <c r="A4" s="10" t="s">
        <v>2</v>
      </c>
      <c r="B4" s="31" t="s">
        <v>82</v>
      </c>
      <c r="C4" t="s">
        <v>127</v>
      </c>
      <c r="D4" s="8" t="s">
        <v>3</v>
      </c>
      <c r="E4" s="87" t="s">
        <v>116</v>
      </c>
      <c r="F4" t="s">
        <v>117</v>
      </c>
      <c r="G4" t="s">
        <v>121</v>
      </c>
      <c r="H4" s="53">
        <v>1.1519999999999999</v>
      </c>
      <c r="I4" s="87" t="s">
        <v>122</v>
      </c>
      <c r="J4" s="87" t="s">
        <v>123</v>
      </c>
      <c r="L4" s="84">
        <v>39846</v>
      </c>
      <c r="P4" t="s">
        <v>124</v>
      </c>
    </row>
    <row r="5" spans="1:16" ht="25.5" customHeight="1" thickBot="1" x14ac:dyDescent="0.3">
      <c r="A5" s="11" t="s">
        <v>4</v>
      </c>
      <c r="B5" s="31" t="s">
        <v>96</v>
      </c>
      <c r="C5" t="s">
        <v>128</v>
      </c>
      <c r="D5" s="9" t="s">
        <v>95</v>
      </c>
      <c r="E5" s="87" t="s">
        <v>116</v>
      </c>
      <c r="F5" t="s">
        <v>118</v>
      </c>
      <c r="G5" t="s">
        <v>121</v>
      </c>
      <c r="H5" s="75" t="s">
        <v>6</v>
      </c>
      <c r="I5" s="87" t="s">
        <v>122</v>
      </c>
      <c r="J5" s="87" t="s">
        <v>123</v>
      </c>
      <c r="L5" s="84">
        <v>9757</v>
      </c>
      <c r="P5" t="s">
        <v>124</v>
      </c>
    </row>
    <row r="6" spans="1:16" ht="21.75" customHeight="1" thickBot="1" x14ac:dyDescent="0.3">
      <c r="A6" s="10" t="s">
        <v>7</v>
      </c>
      <c r="B6" s="31" t="s">
        <v>98</v>
      </c>
      <c r="C6" t="s">
        <v>129</v>
      </c>
      <c r="D6" s="8" t="s">
        <v>8</v>
      </c>
      <c r="E6" s="87" t="s">
        <v>116</v>
      </c>
      <c r="F6" t="s">
        <v>119</v>
      </c>
      <c r="G6" t="s">
        <v>121</v>
      </c>
      <c r="H6" s="53" t="s">
        <v>9</v>
      </c>
      <c r="I6" s="87" t="s">
        <v>122</v>
      </c>
      <c r="J6" s="87" t="s">
        <v>123</v>
      </c>
      <c r="L6" s="84">
        <v>6180</v>
      </c>
      <c r="P6" t="s">
        <v>124</v>
      </c>
    </row>
    <row r="7" spans="1:16" ht="29.25" customHeight="1" thickBot="1" x14ac:dyDescent="0.3">
      <c r="A7" s="11" t="s">
        <v>10</v>
      </c>
      <c r="B7" s="31" t="s">
        <v>100</v>
      </c>
      <c r="C7" t="s">
        <v>128</v>
      </c>
      <c r="D7" s="9" t="s">
        <v>99</v>
      </c>
      <c r="E7" s="87" t="s">
        <v>116</v>
      </c>
      <c r="F7" t="s">
        <v>118</v>
      </c>
      <c r="G7" t="s">
        <v>121</v>
      </c>
      <c r="H7" s="75" t="s">
        <v>6</v>
      </c>
      <c r="I7" s="87" t="s">
        <v>122</v>
      </c>
      <c r="J7" s="87" t="s">
        <v>123</v>
      </c>
      <c r="L7" s="84">
        <v>16928</v>
      </c>
      <c r="P7" t="s">
        <v>124</v>
      </c>
    </row>
    <row r="8" spans="1:16" ht="21.75" customHeight="1" thickBot="1" x14ac:dyDescent="0.3">
      <c r="A8" s="62" t="s">
        <v>12</v>
      </c>
      <c r="B8" s="31" t="s">
        <v>101</v>
      </c>
      <c r="C8" t="s">
        <v>130</v>
      </c>
      <c r="D8" s="63" t="s">
        <v>13</v>
      </c>
      <c r="E8" s="87" t="s">
        <v>116</v>
      </c>
      <c r="F8" t="s">
        <v>120</v>
      </c>
      <c r="G8" t="s">
        <v>121</v>
      </c>
      <c r="H8" s="64">
        <v>100</v>
      </c>
      <c r="I8" s="87" t="s">
        <v>122</v>
      </c>
      <c r="J8" s="87" t="s">
        <v>123</v>
      </c>
      <c r="L8" s="84">
        <v>782</v>
      </c>
      <c r="P8" t="s">
        <v>124</v>
      </c>
    </row>
    <row r="9" spans="1:16" ht="21.75" customHeight="1" thickBot="1" x14ac:dyDescent="0.3">
      <c r="A9" s="46" t="s">
        <v>51</v>
      </c>
      <c r="B9" s="31" t="s">
        <v>82</v>
      </c>
      <c r="C9" t="s">
        <v>131</v>
      </c>
      <c r="D9" s="47" t="s">
        <v>45</v>
      </c>
      <c r="E9" s="87" t="s">
        <v>116</v>
      </c>
      <c r="F9" t="s">
        <v>120</v>
      </c>
      <c r="G9" t="s">
        <v>121</v>
      </c>
      <c r="H9" s="48" t="s">
        <v>15</v>
      </c>
      <c r="I9" s="87" t="s">
        <v>122</v>
      </c>
      <c r="J9" s="87" t="s">
        <v>123</v>
      </c>
      <c r="L9" s="84">
        <v>29072</v>
      </c>
      <c r="P9" t="s">
        <v>124</v>
      </c>
    </row>
    <row r="10" spans="1:16" ht="21.75" customHeight="1" thickBot="1" x14ac:dyDescent="0.3">
      <c r="A10" s="17" t="s">
        <v>47</v>
      </c>
      <c r="B10" s="31" t="s">
        <v>82</v>
      </c>
      <c r="C10" t="s">
        <v>132</v>
      </c>
      <c r="D10" s="12" t="s">
        <v>46</v>
      </c>
      <c r="E10" s="87" t="s">
        <v>116</v>
      </c>
      <c r="F10" t="s">
        <v>120</v>
      </c>
      <c r="G10" t="s">
        <v>121</v>
      </c>
      <c r="H10" s="24" t="s">
        <v>15</v>
      </c>
      <c r="I10" s="87" t="s">
        <v>122</v>
      </c>
      <c r="J10" s="87" t="s">
        <v>123</v>
      </c>
      <c r="L10" s="84">
        <v>36639</v>
      </c>
      <c r="P10" t="s">
        <v>124</v>
      </c>
    </row>
    <row r="11" spans="1:16" ht="21.75" customHeight="1" thickBot="1" x14ac:dyDescent="0.3">
      <c r="A11" s="10" t="s">
        <v>16</v>
      </c>
      <c r="B11" s="31" t="s">
        <v>82</v>
      </c>
      <c r="C11" t="s">
        <v>133</v>
      </c>
      <c r="D11" s="8" t="s">
        <v>17</v>
      </c>
      <c r="E11" s="87" t="s">
        <v>116</v>
      </c>
      <c r="F11" t="s">
        <v>120</v>
      </c>
      <c r="G11" t="s">
        <v>121</v>
      </c>
      <c r="H11" s="21">
        <v>960</v>
      </c>
      <c r="I11" s="87" t="s">
        <v>122</v>
      </c>
      <c r="J11" s="87" t="s">
        <v>123</v>
      </c>
      <c r="L11" s="84">
        <v>17016</v>
      </c>
      <c r="P11" t="s">
        <v>124</v>
      </c>
    </row>
    <row r="12" spans="1:16" ht="21.75" customHeight="1" thickBot="1" x14ac:dyDescent="0.3">
      <c r="A12" s="10" t="s">
        <v>18</v>
      </c>
      <c r="B12" s="31" t="s">
        <v>82</v>
      </c>
      <c r="C12" t="s">
        <v>134</v>
      </c>
      <c r="D12" s="8" t="s">
        <v>19</v>
      </c>
      <c r="E12" s="87" t="s">
        <v>116</v>
      </c>
      <c r="F12" t="s">
        <v>120</v>
      </c>
      <c r="G12" t="s">
        <v>121</v>
      </c>
      <c r="H12" s="21">
        <v>960</v>
      </c>
      <c r="I12" s="87" t="s">
        <v>122</v>
      </c>
      <c r="J12" s="87" t="s">
        <v>123</v>
      </c>
      <c r="L12" s="84">
        <v>19579</v>
      </c>
      <c r="P12" t="s">
        <v>124</v>
      </c>
    </row>
    <row r="13" spans="1:16" ht="21.75" customHeight="1" thickBot="1" x14ac:dyDescent="0.3">
      <c r="A13" s="10" t="s">
        <v>20</v>
      </c>
      <c r="B13" s="31" t="s">
        <v>82</v>
      </c>
      <c r="C13" t="s">
        <v>135</v>
      </c>
      <c r="D13" s="8" t="s">
        <v>21</v>
      </c>
      <c r="E13" s="87" t="s">
        <v>116</v>
      </c>
      <c r="F13" t="s">
        <v>120</v>
      </c>
      <c r="G13" t="s">
        <v>121</v>
      </c>
      <c r="H13" s="21">
        <v>960</v>
      </c>
      <c r="I13" s="87" t="s">
        <v>122</v>
      </c>
      <c r="J13" s="87" t="s">
        <v>123</v>
      </c>
      <c r="L13" s="84">
        <v>31514</v>
      </c>
      <c r="P13" t="s">
        <v>124</v>
      </c>
    </row>
    <row r="14" spans="1:16" ht="21.75" customHeight="1" thickBot="1" x14ac:dyDescent="0.3">
      <c r="A14" s="10" t="s">
        <v>22</v>
      </c>
      <c r="B14" s="31" t="s">
        <v>82</v>
      </c>
      <c r="C14" t="s">
        <v>136</v>
      </c>
      <c r="D14" s="8" t="s">
        <v>23</v>
      </c>
      <c r="E14" s="87" t="s">
        <v>116</v>
      </c>
      <c r="F14" t="s">
        <v>120</v>
      </c>
      <c r="G14" t="s">
        <v>121</v>
      </c>
      <c r="H14" s="21">
        <v>960</v>
      </c>
      <c r="I14" s="87" t="s">
        <v>122</v>
      </c>
      <c r="J14" s="87" t="s">
        <v>123</v>
      </c>
      <c r="L14" s="84">
        <v>14532</v>
      </c>
      <c r="P14" t="s">
        <v>124</v>
      </c>
    </row>
    <row r="15" spans="1:16" ht="21.75" customHeight="1" thickBot="1" x14ac:dyDescent="0.3">
      <c r="A15" s="55" t="s">
        <v>24</v>
      </c>
      <c r="B15" s="31" t="s">
        <v>82</v>
      </c>
      <c r="C15" t="s">
        <v>137</v>
      </c>
      <c r="D15" s="56" t="s">
        <v>25</v>
      </c>
      <c r="E15" s="87" t="s">
        <v>116</v>
      </c>
      <c r="F15" t="s">
        <v>120</v>
      </c>
      <c r="G15" t="s">
        <v>121</v>
      </c>
      <c r="H15" s="57">
        <v>960</v>
      </c>
      <c r="I15" s="87" t="s">
        <v>122</v>
      </c>
      <c r="J15" s="87" t="s">
        <v>123</v>
      </c>
      <c r="L15" s="84">
        <v>20371</v>
      </c>
      <c r="P15" t="s">
        <v>124</v>
      </c>
    </row>
    <row r="16" spans="1:16" ht="24" customHeight="1" x14ac:dyDescent="0.25">
      <c r="A16" s="59" t="s">
        <v>38</v>
      </c>
      <c r="B16" s="78" t="s">
        <v>83</v>
      </c>
      <c r="C16" t="s">
        <v>138</v>
      </c>
      <c r="D16" s="47" t="s">
        <v>40</v>
      </c>
      <c r="E16" s="87" t="s">
        <v>116</v>
      </c>
      <c r="F16" t="s">
        <v>120</v>
      </c>
      <c r="G16" t="s">
        <v>121</v>
      </c>
      <c r="H16" s="60" t="s">
        <v>42</v>
      </c>
      <c r="I16" s="87" t="s">
        <v>122</v>
      </c>
      <c r="J16" s="87" t="s">
        <v>123</v>
      </c>
      <c r="L16" s="84">
        <v>8307</v>
      </c>
      <c r="P16" t="s">
        <v>124</v>
      </c>
    </row>
    <row r="17" spans="1:16" ht="21.75" customHeight="1" x14ac:dyDescent="0.25">
      <c r="A17" s="17" t="s">
        <v>39</v>
      </c>
      <c r="B17" s="78" t="s">
        <v>83</v>
      </c>
      <c r="C17" t="s">
        <v>139</v>
      </c>
      <c r="D17" s="13" t="s">
        <v>41</v>
      </c>
      <c r="E17" s="87" t="s">
        <v>116</v>
      </c>
      <c r="F17" t="s">
        <v>120</v>
      </c>
      <c r="G17" t="s">
        <v>121</v>
      </c>
      <c r="H17" s="26">
        <v>96</v>
      </c>
      <c r="I17" s="87" t="s">
        <v>122</v>
      </c>
      <c r="J17" s="87" t="s">
        <v>123</v>
      </c>
      <c r="L17" s="84">
        <v>15866</v>
      </c>
      <c r="P17" t="s">
        <v>124</v>
      </c>
    </row>
    <row r="18" spans="1:16" ht="21.75" customHeight="1" x14ac:dyDescent="0.25">
      <c r="A18" s="10" t="s">
        <v>27</v>
      </c>
      <c r="B18" s="78" t="s">
        <v>83</v>
      </c>
      <c r="C18" t="s">
        <v>140</v>
      </c>
      <c r="D18" s="8" t="s">
        <v>28</v>
      </c>
      <c r="E18" s="87" t="s">
        <v>116</v>
      </c>
      <c r="F18" t="s">
        <v>120</v>
      </c>
      <c r="G18" t="s">
        <v>121</v>
      </c>
      <c r="H18" s="14">
        <v>96</v>
      </c>
      <c r="I18" s="87" t="s">
        <v>122</v>
      </c>
      <c r="J18" s="87" t="s">
        <v>123</v>
      </c>
      <c r="L18" s="84">
        <v>4340</v>
      </c>
      <c r="P18" t="s">
        <v>124</v>
      </c>
    </row>
    <row r="19" spans="1:16" ht="21.75" customHeight="1" x14ac:dyDescent="0.25">
      <c r="A19" s="10" t="s">
        <v>29</v>
      </c>
      <c r="B19" s="78" t="s">
        <v>83</v>
      </c>
      <c r="C19" t="s">
        <v>141</v>
      </c>
      <c r="D19" s="8" t="s">
        <v>30</v>
      </c>
      <c r="E19" s="87" t="s">
        <v>116</v>
      </c>
      <c r="F19" t="s">
        <v>120</v>
      </c>
      <c r="G19" t="s">
        <v>121</v>
      </c>
      <c r="H19" s="14">
        <v>96</v>
      </c>
      <c r="I19" s="87" t="s">
        <v>122</v>
      </c>
      <c r="J19" s="87" t="s">
        <v>123</v>
      </c>
      <c r="L19" s="84">
        <v>5861</v>
      </c>
      <c r="P19" t="s">
        <v>124</v>
      </c>
    </row>
    <row r="20" spans="1:16" ht="21.75" customHeight="1" x14ac:dyDescent="0.25">
      <c r="A20" s="10" t="s">
        <v>31</v>
      </c>
      <c r="B20" s="78" t="s">
        <v>83</v>
      </c>
      <c r="C20" t="s">
        <v>142</v>
      </c>
      <c r="D20" s="8" t="s">
        <v>32</v>
      </c>
      <c r="E20" s="87" t="s">
        <v>116</v>
      </c>
      <c r="F20" t="s">
        <v>120</v>
      </c>
      <c r="G20" t="s">
        <v>121</v>
      </c>
      <c r="H20" s="14">
        <v>96</v>
      </c>
      <c r="I20" s="87" t="s">
        <v>122</v>
      </c>
      <c r="J20" s="87" t="s">
        <v>123</v>
      </c>
      <c r="L20" s="84">
        <v>7459</v>
      </c>
      <c r="P20" t="s">
        <v>124</v>
      </c>
    </row>
    <row r="21" spans="1:16" ht="21.75" customHeight="1" x14ac:dyDescent="0.25">
      <c r="A21" s="8" t="s">
        <v>33</v>
      </c>
      <c r="B21" s="78" t="s">
        <v>83</v>
      </c>
      <c r="C21" t="s">
        <v>143</v>
      </c>
      <c r="D21" s="8" t="s">
        <v>34</v>
      </c>
      <c r="E21" s="87" t="s">
        <v>116</v>
      </c>
      <c r="F21" t="s">
        <v>120</v>
      </c>
      <c r="G21" t="s">
        <v>121</v>
      </c>
      <c r="H21" s="14">
        <v>96</v>
      </c>
      <c r="I21" s="87" t="s">
        <v>122</v>
      </c>
      <c r="J21" s="87" t="s">
        <v>123</v>
      </c>
      <c r="L21" s="85">
        <v>5946</v>
      </c>
      <c r="P21" t="s">
        <v>124</v>
      </c>
    </row>
    <row r="22" spans="1:16" ht="21.75" customHeight="1" x14ac:dyDescent="0.25">
      <c r="A22" s="8" t="s">
        <v>94</v>
      </c>
      <c r="B22" s="78" t="s">
        <v>83</v>
      </c>
      <c r="C22" t="s">
        <v>144</v>
      </c>
      <c r="D22" s="8" t="s">
        <v>81</v>
      </c>
      <c r="E22" s="87" t="s">
        <v>116</v>
      </c>
      <c r="F22" t="s">
        <v>120</v>
      </c>
      <c r="G22" t="s">
        <v>121</v>
      </c>
      <c r="H22" s="14">
        <v>100</v>
      </c>
      <c r="I22" s="87" t="s">
        <v>122</v>
      </c>
      <c r="J22" s="87" t="s">
        <v>123</v>
      </c>
      <c r="L22" s="86">
        <v>459</v>
      </c>
      <c r="P22" t="s">
        <v>124</v>
      </c>
    </row>
    <row r="23" spans="1:16" x14ac:dyDescent="0.25">
      <c r="A23" s="71" t="s">
        <v>56</v>
      </c>
      <c r="B23" s="71" t="s">
        <v>85</v>
      </c>
      <c r="C23" t="s">
        <v>84</v>
      </c>
      <c r="D23" s="70" t="s">
        <v>84</v>
      </c>
      <c r="E23" s="87" t="s">
        <v>116</v>
      </c>
      <c r="F23" t="s">
        <v>120</v>
      </c>
      <c r="G23" t="s">
        <v>121</v>
      </c>
      <c r="H23" s="70"/>
      <c r="I23" s="87" t="s">
        <v>122</v>
      </c>
      <c r="J23" s="87" t="s">
        <v>123</v>
      </c>
      <c r="L23" s="85">
        <v>12013</v>
      </c>
      <c r="P23" t="s">
        <v>124</v>
      </c>
    </row>
    <row r="24" spans="1:16" x14ac:dyDescent="0.25">
      <c r="A24" s="71" t="s">
        <v>60</v>
      </c>
      <c r="B24" s="71" t="s">
        <v>89</v>
      </c>
      <c r="C24" t="s">
        <v>88</v>
      </c>
      <c r="D24" s="70" t="s">
        <v>88</v>
      </c>
      <c r="E24" s="87" t="s">
        <v>116</v>
      </c>
      <c r="F24" t="s">
        <v>120</v>
      </c>
      <c r="G24" t="s">
        <v>121</v>
      </c>
      <c r="H24" s="70"/>
      <c r="I24" s="87" t="s">
        <v>122</v>
      </c>
      <c r="J24" s="87" t="s">
        <v>123</v>
      </c>
      <c r="L24" s="85">
        <v>23355</v>
      </c>
      <c r="P24" t="s">
        <v>124</v>
      </c>
    </row>
    <row r="25" spans="1:16" x14ac:dyDescent="0.25">
      <c r="A25" s="71">
        <v>61014551</v>
      </c>
      <c r="B25" s="71" t="s">
        <v>90</v>
      </c>
      <c r="C25" t="s">
        <v>91</v>
      </c>
      <c r="D25" s="70" t="s">
        <v>91</v>
      </c>
      <c r="E25" s="87" t="s">
        <v>116</v>
      </c>
      <c r="F25" t="s">
        <v>120</v>
      </c>
      <c r="G25" t="s">
        <v>121</v>
      </c>
      <c r="H25" s="70"/>
      <c r="I25" s="87" t="s">
        <v>122</v>
      </c>
      <c r="J25" s="87" t="s">
        <v>123</v>
      </c>
      <c r="L25" s="85">
        <v>129693</v>
      </c>
      <c r="P25" t="s">
        <v>124</v>
      </c>
    </row>
    <row r="26" spans="1:16" x14ac:dyDescent="0.25">
      <c r="A26" s="71">
        <v>10865717</v>
      </c>
      <c r="B26" s="71" t="s">
        <v>87</v>
      </c>
      <c r="C26" t="s">
        <v>86</v>
      </c>
      <c r="D26" s="70" t="s">
        <v>86</v>
      </c>
      <c r="E26" s="87" t="s">
        <v>116</v>
      </c>
      <c r="F26" t="s">
        <v>120</v>
      </c>
      <c r="G26" t="s">
        <v>121</v>
      </c>
      <c r="H26" s="70"/>
      <c r="I26" s="87" t="s">
        <v>122</v>
      </c>
      <c r="J26" s="87" t="s">
        <v>123</v>
      </c>
      <c r="L26" s="85">
        <v>7776</v>
      </c>
      <c r="P26" t="s">
        <v>124</v>
      </c>
    </row>
    <row r="27" spans="1:16" x14ac:dyDescent="0.25">
      <c r="A27" s="71" t="s">
        <v>71</v>
      </c>
      <c r="B27" s="71" t="s">
        <v>92</v>
      </c>
      <c r="C27" t="s">
        <v>93</v>
      </c>
      <c r="D27" s="70" t="s">
        <v>93</v>
      </c>
      <c r="E27" s="87" t="s">
        <v>116</v>
      </c>
      <c r="F27" t="s">
        <v>120</v>
      </c>
      <c r="G27" t="s">
        <v>121</v>
      </c>
      <c r="H27" s="70"/>
      <c r="I27" s="87" t="s">
        <v>122</v>
      </c>
      <c r="J27" s="87" t="s">
        <v>123</v>
      </c>
      <c r="L27" s="85">
        <v>634</v>
      </c>
      <c r="P27" t="s">
        <v>124</v>
      </c>
    </row>
    <row r="28" spans="1:16" x14ac:dyDescent="0.25">
      <c r="A28" s="71" t="s">
        <v>73</v>
      </c>
      <c r="B28" s="70" t="s">
        <v>74</v>
      </c>
      <c r="C28" t="s">
        <v>74</v>
      </c>
      <c r="D28" s="70" t="s">
        <v>74</v>
      </c>
      <c r="E28" s="87" t="s">
        <v>116</v>
      </c>
      <c r="F28" t="s">
        <v>120</v>
      </c>
      <c r="G28" t="s">
        <v>121</v>
      </c>
      <c r="H28" s="70"/>
      <c r="I28" s="87" t="s">
        <v>122</v>
      </c>
      <c r="J28" s="87" t="s">
        <v>123</v>
      </c>
      <c r="L28" s="85">
        <v>97287</v>
      </c>
      <c r="P28" t="s">
        <v>124</v>
      </c>
    </row>
    <row r="29" spans="1:16" x14ac:dyDescent="0.25">
      <c r="A29" s="70" t="s">
        <v>78</v>
      </c>
      <c r="B29" s="70" t="s">
        <v>79</v>
      </c>
      <c r="D29" s="70" t="s">
        <v>79</v>
      </c>
      <c r="E29" s="87" t="s">
        <v>116</v>
      </c>
      <c r="F29" t="s">
        <v>120</v>
      </c>
      <c r="G29" t="s">
        <v>121</v>
      </c>
      <c r="H29" s="70"/>
      <c r="I29" s="87" t="s">
        <v>122</v>
      </c>
      <c r="J29" s="87" t="s">
        <v>123</v>
      </c>
      <c r="L29" s="85">
        <v>459</v>
      </c>
      <c r="P29" t="s">
        <v>124</v>
      </c>
    </row>
  </sheetData>
  <autoFilter ref="A1:D21" xr:uid="{605BF19A-C958-42F8-B418-96035AE7F67C}"/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BF19A-C958-42F8-B418-96035AE7F67C}">
  <dimension ref="A1:J29"/>
  <sheetViews>
    <sheetView topLeftCell="A4" workbookViewId="0">
      <selection activeCell="B11" sqref="B11"/>
    </sheetView>
  </sheetViews>
  <sheetFormatPr baseColWidth="10" defaultColWidth="9.140625" defaultRowHeight="15" x14ac:dyDescent="0.25"/>
  <cols>
    <col min="1" max="1" width="11.7109375" customWidth="1"/>
    <col min="2" max="2" width="36.140625" customWidth="1"/>
    <col min="3" max="3" width="12.28515625" customWidth="1"/>
    <col min="4" max="4" width="0" hidden="1" customWidth="1"/>
    <col min="5" max="7" width="11.140625" hidden="1" customWidth="1"/>
  </cols>
  <sheetData>
    <row r="1" spans="1:10" ht="63" customHeight="1" x14ac:dyDescent="0.25">
      <c r="A1" s="88" t="s">
        <v>77</v>
      </c>
      <c r="B1" s="88"/>
      <c r="C1" s="88"/>
      <c r="D1" s="88"/>
      <c r="E1" s="88"/>
      <c r="F1" s="88"/>
      <c r="G1" s="88"/>
      <c r="H1" s="88"/>
    </row>
    <row r="2" spans="1:10" ht="2.1" customHeight="1" thickBot="1" x14ac:dyDescent="0.3">
      <c r="A2" s="37"/>
      <c r="B2" s="37"/>
      <c r="C2" s="37"/>
    </row>
    <row r="3" spans="1:10" ht="56.25" customHeight="1" thickBot="1" x14ac:dyDescent="0.3">
      <c r="A3" s="27" t="s">
        <v>44</v>
      </c>
      <c r="B3" s="27" t="s">
        <v>35</v>
      </c>
      <c r="C3" s="27" t="s">
        <v>37</v>
      </c>
      <c r="D3" s="28" t="s">
        <v>54</v>
      </c>
      <c r="E3" s="28" t="s">
        <v>55</v>
      </c>
      <c r="F3" s="28" t="s">
        <v>67</v>
      </c>
      <c r="G3" s="28" t="s">
        <v>69</v>
      </c>
      <c r="H3" s="28" t="s">
        <v>76</v>
      </c>
    </row>
    <row r="4" spans="1:10" ht="18.399999999999999" customHeight="1" thickBot="1" x14ac:dyDescent="0.3">
      <c r="A4" s="31" t="s">
        <v>36</v>
      </c>
      <c r="B4" s="32"/>
      <c r="C4" s="32"/>
      <c r="D4" s="32"/>
      <c r="E4" s="32"/>
      <c r="F4" s="32"/>
      <c r="G4" s="32"/>
      <c r="H4" s="45"/>
    </row>
    <row r="5" spans="1:10" ht="21.75" customHeight="1" x14ac:dyDescent="0.25">
      <c r="A5" s="65" t="s">
        <v>52</v>
      </c>
      <c r="B5" s="66" t="s">
        <v>43</v>
      </c>
      <c r="C5" s="67">
        <v>1152</v>
      </c>
      <c r="D5" s="61">
        <v>32928.378251123882</v>
      </c>
      <c r="E5" s="61">
        <f>ROUNDUP((D5*1.25),0)</f>
        <v>41161</v>
      </c>
      <c r="F5" s="61">
        <v>55568</v>
      </c>
      <c r="G5" s="61">
        <f>ROUNDUP(F5*0.87,0)</f>
        <v>48345</v>
      </c>
      <c r="H5" s="61">
        <f>ROUNDUP(G5*0.8,0)</f>
        <v>38676</v>
      </c>
    </row>
    <row r="6" spans="1:10" ht="21.75" customHeight="1" x14ac:dyDescent="0.25">
      <c r="A6" s="10" t="s">
        <v>0</v>
      </c>
      <c r="B6" s="8" t="s">
        <v>1</v>
      </c>
      <c r="C6" s="53">
        <v>1.1519999999999999</v>
      </c>
      <c r="D6" s="54">
        <v>29516.917782508721</v>
      </c>
      <c r="E6" s="54">
        <f t="shared" ref="E6:E11" si="0">ROUNDUP((D6*1.25),0)</f>
        <v>36897</v>
      </c>
      <c r="F6" s="54">
        <v>49811</v>
      </c>
      <c r="G6" s="54">
        <f t="shared" ref="G6:G11" si="1">ROUNDUP(F6*0.87,0)</f>
        <v>43336</v>
      </c>
      <c r="H6" s="61">
        <v>39263</v>
      </c>
    </row>
    <row r="7" spans="1:10" ht="21.75" customHeight="1" x14ac:dyDescent="0.25">
      <c r="A7" s="10" t="s">
        <v>2</v>
      </c>
      <c r="B7" s="8" t="s">
        <v>3</v>
      </c>
      <c r="C7" s="53">
        <v>1.1519999999999999</v>
      </c>
      <c r="D7" s="54">
        <v>32856.504251123886</v>
      </c>
      <c r="E7" s="54">
        <f t="shared" si="0"/>
        <v>41071</v>
      </c>
      <c r="F7" s="54">
        <v>55446</v>
      </c>
      <c r="G7" s="54">
        <f t="shared" si="1"/>
        <v>48239</v>
      </c>
      <c r="H7" s="61">
        <v>39846</v>
      </c>
    </row>
    <row r="8" spans="1:10" ht="25.5" customHeight="1" x14ac:dyDescent="0.25">
      <c r="A8" s="11" t="s">
        <v>4</v>
      </c>
      <c r="B8" s="9" t="s">
        <v>5</v>
      </c>
      <c r="C8" s="75" t="s">
        <v>6</v>
      </c>
      <c r="D8" s="54">
        <v>8306</v>
      </c>
      <c r="E8" s="54">
        <f t="shared" si="0"/>
        <v>10383</v>
      </c>
      <c r="F8" s="54">
        <v>14018</v>
      </c>
      <c r="G8" s="54">
        <f t="shared" si="1"/>
        <v>12196</v>
      </c>
      <c r="H8" s="61">
        <f t="shared" ref="H8:H11" si="2">ROUNDUP(G8*0.8,0)</f>
        <v>9757</v>
      </c>
    </row>
    <row r="9" spans="1:10" ht="21.75" customHeight="1" x14ac:dyDescent="0.25">
      <c r="A9" s="10" t="s">
        <v>7</v>
      </c>
      <c r="B9" s="8" t="s">
        <v>8</v>
      </c>
      <c r="C9" s="53" t="s">
        <v>9</v>
      </c>
      <c r="D9" s="54">
        <v>5260.3083593442807</v>
      </c>
      <c r="E9" s="54">
        <f t="shared" si="0"/>
        <v>6576</v>
      </c>
      <c r="F9" s="54">
        <v>8878</v>
      </c>
      <c r="G9" s="54">
        <f t="shared" si="1"/>
        <v>7724</v>
      </c>
      <c r="H9" s="61">
        <f t="shared" si="2"/>
        <v>6180</v>
      </c>
    </row>
    <row r="10" spans="1:10" ht="29.25" customHeight="1" x14ac:dyDescent="0.25">
      <c r="A10" s="11" t="s">
        <v>10</v>
      </c>
      <c r="B10" s="9" t="s">
        <v>11</v>
      </c>
      <c r="C10" s="75" t="s">
        <v>6</v>
      </c>
      <c r="D10" s="54">
        <v>13156</v>
      </c>
      <c r="E10" s="54">
        <f t="shared" si="0"/>
        <v>16445</v>
      </c>
      <c r="F10" s="54">
        <v>22201</v>
      </c>
      <c r="G10" s="54">
        <f t="shared" si="1"/>
        <v>19315</v>
      </c>
      <c r="H10" s="61">
        <v>16928</v>
      </c>
    </row>
    <row r="11" spans="1:10" ht="21.75" customHeight="1" thickBot="1" x14ac:dyDescent="0.3">
      <c r="A11" s="62" t="s">
        <v>12</v>
      </c>
      <c r="B11" s="63" t="s">
        <v>13</v>
      </c>
      <c r="C11" s="64">
        <v>100</v>
      </c>
      <c r="D11" s="58">
        <v>664.12601419151997</v>
      </c>
      <c r="E11" s="54">
        <f t="shared" si="0"/>
        <v>831</v>
      </c>
      <c r="F11" s="54">
        <v>1122</v>
      </c>
      <c r="G11" s="54">
        <f t="shared" si="1"/>
        <v>977</v>
      </c>
      <c r="H11" s="61">
        <f t="shared" si="2"/>
        <v>782</v>
      </c>
      <c r="J11" s="44"/>
    </row>
    <row r="12" spans="1:10" ht="21.75" customHeight="1" thickBot="1" x14ac:dyDescent="0.3">
      <c r="A12" s="49" t="s">
        <v>14</v>
      </c>
      <c r="B12" s="50"/>
      <c r="C12" s="50"/>
      <c r="D12" s="50"/>
      <c r="E12" s="50"/>
      <c r="F12" s="50"/>
      <c r="G12" s="50"/>
      <c r="H12" s="51"/>
    </row>
    <row r="13" spans="1:10" ht="21.75" customHeight="1" x14ac:dyDescent="0.25">
      <c r="A13" s="46" t="s">
        <v>51</v>
      </c>
      <c r="B13" s="47" t="s">
        <v>45</v>
      </c>
      <c r="C13" s="48" t="s">
        <v>15</v>
      </c>
      <c r="D13" s="61">
        <v>24752</v>
      </c>
      <c r="E13" s="54">
        <f t="shared" ref="E13:E19" si="3">ROUNDUP((D13*1.25),0)</f>
        <v>30940</v>
      </c>
      <c r="F13" s="54">
        <v>41769</v>
      </c>
      <c r="G13" s="54">
        <f t="shared" ref="G13:G19" si="4">ROUNDUP(F13*0.87,0)</f>
        <v>36340</v>
      </c>
      <c r="H13" s="61">
        <f t="shared" ref="H13:H19" si="5">ROUNDUP(G13*0.8,0)</f>
        <v>29072</v>
      </c>
    </row>
    <row r="14" spans="1:10" ht="21.75" customHeight="1" x14ac:dyDescent="0.25">
      <c r="A14" s="17" t="s">
        <v>47</v>
      </c>
      <c r="B14" s="12" t="s">
        <v>46</v>
      </c>
      <c r="C14" s="24" t="s">
        <v>15</v>
      </c>
      <c r="D14" s="54">
        <v>26831</v>
      </c>
      <c r="E14" s="54">
        <f t="shared" si="3"/>
        <v>33539</v>
      </c>
      <c r="F14" s="54">
        <v>45278</v>
      </c>
      <c r="G14" s="54">
        <f t="shared" si="4"/>
        <v>39392</v>
      </c>
      <c r="H14" s="61">
        <v>36639</v>
      </c>
    </row>
    <row r="15" spans="1:10" ht="21.75" customHeight="1" x14ac:dyDescent="0.25">
      <c r="A15" s="10" t="s">
        <v>16</v>
      </c>
      <c r="B15" s="8" t="s">
        <v>17</v>
      </c>
      <c r="C15" s="21">
        <v>960</v>
      </c>
      <c r="D15" s="54">
        <v>14486</v>
      </c>
      <c r="E15" s="54">
        <f t="shared" si="3"/>
        <v>18108</v>
      </c>
      <c r="F15" s="54">
        <v>24446</v>
      </c>
      <c r="G15" s="54">
        <f t="shared" si="4"/>
        <v>21269</v>
      </c>
      <c r="H15" s="61">
        <f t="shared" si="5"/>
        <v>17016</v>
      </c>
    </row>
    <row r="16" spans="1:10" ht="21.75" customHeight="1" x14ac:dyDescent="0.25">
      <c r="A16" s="10" t="s">
        <v>18</v>
      </c>
      <c r="B16" s="8" t="s">
        <v>19</v>
      </c>
      <c r="C16" s="21">
        <v>960</v>
      </c>
      <c r="D16" s="54">
        <v>14217</v>
      </c>
      <c r="E16" s="54">
        <f t="shared" si="3"/>
        <v>17772</v>
      </c>
      <c r="F16" s="54">
        <v>23993</v>
      </c>
      <c r="G16" s="54">
        <f t="shared" si="4"/>
        <v>20874</v>
      </c>
      <c r="H16" s="61">
        <v>19579</v>
      </c>
    </row>
    <row r="17" spans="1:8" ht="21.75" customHeight="1" x14ac:dyDescent="0.25">
      <c r="A17" s="10" t="s">
        <v>20</v>
      </c>
      <c r="B17" s="8" t="s">
        <v>21</v>
      </c>
      <c r="C17" s="21">
        <v>960</v>
      </c>
      <c r="D17" s="54">
        <v>26831</v>
      </c>
      <c r="E17" s="54">
        <f t="shared" si="3"/>
        <v>33539</v>
      </c>
      <c r="F17" s="54">
        <v>45278</v>
      </c>
      <c r="G17" s="54">
        <f t="shared" si="4"/>
        <v>39392</v>
      </c>
      <c r="H17" s="61">
        <f t="shared" si="5"/>
        <v>31514</v>
      </c>
    </row>
    <row r="18" spans="1:8" ht="21.75" customHeight="1" x14ac:dyDescent="0.25">
      <c r="A18" s="10" t="s">
        <v>22</v>
      </c>
      <c r="B18" s="8" t="s">
        <v>23</v>
      </c>
      <c r="C18" s="21">
        <v>960</v>
      </c>
      <c r="D18" s="54">
        <v>12372</v>
      </c>
      <c r="E18" s="54">
        <f t="shared" si="3"/>
        <v>15465</v>
      </c>
      <c r="F18" s="54">
        <v>20878</v>
      </c>
      <c r="G18" s="54">
        <f t="shared" si="4"/>
        <v>18164</v>
      </c>
      <c r="H18" s="61">
        <f t="shared" si="5"/>
        <v>14532</v>
      </c>
    </row>
    <row r="19" spans="1:8" ht="21.75" customHeight="1" thickBot="1" x14ac:dyDescent="0.3">
      <c r="A19" s="55" t="s">
        <v>24</v>
      </c>
      <c r="B19" s="56" t="s">
        <v>25</v>
      </c>
      <c r="C19" s="57">
        <v>960</v>
      </c>
      <c r="D19" s="58">
        <v>17343</v>
      </c>
      <c r="E19" s="54">
        <f t="shared" si="3"/>
        <v>21679</v>
      </c>
      <c r="F19" s="54">
        <v>29267</v>
      </c>
      <c r="G19" s="54">
        <f t="shared" si="4"/>
        <v>25463</v>
      </c>
      <c r="H19" s="61">
        <f t="shared" si="5"/>
        <v>20371</v>
      </c>
    </row>
    <row r="20" spans="1:8" ht="21.75" customHeight="1" thickBot="1" x14ac:dyDescent="0.3">
      <c r="A20" s="35" t="s">
        <v>26</v>
      </c>
      <c r="B20" s="36"/>
      <c r="C20" s="36"/>
      <c r="D20" s="52"/>
      <c r="E20" s="52"/>
      <c r="F20" s="36"/>
      <c r="G20" s="36"/>
      <c r="H20" s="52"/>
    </row>
    <row r="21" spans="1:8" ht="24" customHeight="1" x14ac:dyDescent="0.25">
      <c r="A21" s="59" t="s">
        <v>38</v>
      </c>
      <c r="B21" s="47" t="s">
        <v>40</v>
      </c>
      <c r="C21" s="60" t="s">
        <v>42</v>
      </c>
      <c r="D21" s="61">
        <v>7072</v>
      </c>
      <c r="E21" s="54">
        <f t="shared" ref="E21:E26" si="6">ROUNDUP((D21*1.25),0)</f>
        <v>8840</v>
      </c>
      <c r="F21" s="54">
        <v>11934</v>
      </c>
      <c r="G21" s="54">
        <f t="shared" ref="G21:G26" si="7">ROUNDUP(F21*0.87,0)</f>
        <v>10383</v>
      </c>
      <c r="H21" s="61">
        <f t="shared" ref="H21:H26" si="8">ROUNDUP(G21*0.8,0)</f>
        <v>8307</v>
      </c>
    </row>
    <row r="22" spans="1:8" ht="21.75" customHeight="1" x14ac:dyDescent="0.25">
      <c r="A22" s="17" t="s">
        <v>39</v>
      </c>
      <c r="B22" s="13" t="s">
        <v>41</v>
      </c>
      <c r="C22" s="26">
        <v>96</v>
      </c>
      <c r="D22" s="54">
        <v>11885.009781600003</v>
      </c>
      <c r="E22" s="54">
        <f t="shared" si="6"/>
        <v>14857</v>
      </c>
      <c r="F22" s="54">
        <v>20057</v>
      </c>
      <c r="G22" s="54">
        <f t="shared" si="7"/>
        <v>17450</v>
      </c>
      <c r="H22" s="61">
        <v>15866</v>
      </c>
    </row>
    <row r="23" spans="1:8" ht="21.75" customHeight="1" x14ac:dyDescent="0.25">
      <c r="A23" s="10" t="s">
        <v>27</v>
      </c>
      <c r="B23" s="8" t="s">
        <v>28</v>
      </c>
      <c r="C23" s="14">
        <v>96</v>
      </c>
      <c r="D23" s="54">
        <v>3694</v>
      </c>
      <c r="E23" s="54">
        <f t="shared" si="6"/>
        <v>4618</v>
      </c>
      <c r="F23" s="54">
        <v>6235</v>
      </c>
      <c r="G23" s="54">
        <f t="shared" si="7"/>
        <v>5425</v>
      </c>
      <c r="H23" s="61">
        <f t="shared" si="8"/>
        <v>4340</v>
      </c>
    </row>
    <row r="24" spans="1:8" ht="21.75" customHeight="1" x14ac:dyDescent="0.25">
      <c r="A24" s="10" t="s">
        <v>29</v>
      </c>
      <c r="B24" s="8" t="s">
        <v>30</v>
      </c>
      <c r="C24" s="14">
        <v>96</v>
      </c>
      <c r="D24" s="54">
        <v>4124.6588355999993</v>
      </c>
      <c r="E24" s="54">
        <f t="shared" si="6"/>
        <v>5156</v>
      </c>
      <c r="F24" s="54">
        <v>6961</v>
      </c>
      <c r="G24" s="54">
        <f t="shared" si="7"/>
        <v>6057</v>
      </c>
      <c r="H24" s="61">
        <v>5861</v>
      </c>
    </row>
    <row r="25" spans="1:8" ht="21.75" customHeight="1" x14ac:dyDescent="0.25">
      <c r="A25" s="10" t="s">
        <v>31</v>
      </c>
      <c r="B25" s="8" t="s">
        <v>32</v>
      </c>
      <c r="C25" s="14">
        <v>96</v>
      </c>
      <c r="D25" s="54">
        <v>5608.1900503999987</v>
      </c>
      <c r="E25" s="54">
        <f t="shared" si="6"/>
        <v>7011</v>
      </c>
      <c r="F25" s="54">
        <v>9465</v>
      </c>
      <c r="G25" s="54">
        <f t="shared" si="7"/>
        <v>8235</v>
      </c>
      <c r="H25" s="61">
        <v>7459</v>
      </c>
    </row>
    <row r="26" spans="1:8" ht="21.75" customHeight="1" x14ac:dyDescent="0.25">
      <c r="A26" s="8" t="s">
        <v>33</v>
      </c>
      <c r="B26" s="8" t="s">
        <v>34</v>
      </c>
      <c r="C26" s="14">
        <v>96</v>
      </c>
      <c r="D26" s="54">
        <v>5061</v>
      </c>
      <c r="E26" s="54">
        <f t="shared" si="6"/>
        <v>6327</v>
      </c>
      <c r="F26" s="54">
        <v>8542</v>
      </c>
      <c r="G26" s="54">
        <f t="shared" si="7"/>
        <v>7432</v>
      </c>
      <c r="H26" s="54">
        <f t="shared" si="8"/>
        <v>5946</v>
      </c>
    </row>
    <row r="27" spans="1:8" ht="21.75" customHeight="1" x14ac:dyDescent="0.25">
      <c r="A27" s="8"/>
      <c r="B27" s="8" t="s">
        <v>81</v>
      </c>
      <c r="C27" s="14">
        <v>100</v>
      </c>
      <c r="D27" s="54"/>
      <c r="E27" s="54"/>
      <c r="F27" s="54"/>
      <c r="G27" s="54"/>
      <c r="H27" s="77">
        <v>459</v>
      </c>
    </row>
    <row r="29" spans="1:8" x14ac:dyDescent="0.25">
      <c r="A29" s="76" t="s">
        <v>80</v>
      </c>
    </row>
  </sheetData>
  <autoFilter ref="A3:F26" xr:uid="{605BF19A-C958-42F8-B418-96035AE7F67C}"/>
  <mergeCells count="1">
    <mergeCell ref="A1:H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3886E-935C-4F2E-AB73-B1B71D462503}">
  <dimension ref="A1:J10"/>
  <sheetViews>
    <sheetView workbookViewId="0">
      <selection activeCell="B1" sqref="B1:I9"/>
    </sheetView>
  </sheetViews>
  <sheetFormatPr baseColWidth="10" defaultRowHeight="15" x14ac:dyDescent="0.25"/>
  <cols>
    <col min="1" max="1" width="4.42578125" style="68" customWidth="1"/>
    <col min="2" max="2" width="13.140625" bestFit="1" customWidth="1"/>
    <col min="3" max="3" width="35.7109375" customWidth="1"/>
    <col min="4" max="7" width="11.42578125" hidden="1" customWidth="1"/>
    <col min="8" max="8" width="17.7109375" hidden="1" customWidth="1"/>
    <col min="9" max="9" width="18.5703125" bestFit="1" customWidth="1"/>
  </cols>
  <sheetData>
    <row r="1" spans="1:10" s="73" customFormat="1" x14ac:dyDescent="0.25">
      <c r="A1" s="72"/>
      <c r="B1" s="72" t="s">
        <v>62</v>
      </c>
      <c r="C1" s="72" t="s">
        <v>63</v>
      </c>
      <c r="D1" s="72" t="s">
        <v>64</v>
      </c>
      <c r="E1" s="72" t="s">
        <v>65</v>
      </c>
      <c r="F1" s="72" t="s">
        <v>66</v>
      </c>
      <c r="G1" s="72" t="s">
        <v>68</v>
      </c>
      <c r="H1" s="72" t="s">
        <v>70</v>
      </c>
      <c r="I1" s="72" t="s">
        <v>75</v>
      </c>
    </row>
    <row r="2" spans="1:10" x14ac:dyDescent="0.25">
      <c r="A2" s="69">
        <v>1</v>
      </c>
      <c r="B2" s="71" t="s">
        <v>56</v>
      </c>
      <c r="C2" s="70" t="s">
        <v>57</v>
      </c>
      <c r="D2" s="70">
        <v>1</v>
      </c>
      <c r="E2" s="54">
        <v>448</v>
      </c>
      <c r="F2" s="54">
        <f>ROUND(((E2*6.96)*4.1),0)</f>
        <v>12784</v>
      </c>
      <c r="G2" s="54">
        <f>ROUNDUP(F2*1.35,0)</f>
        <v>17259</v>
      </c>
      <c r="H2" s="54">
        <f>ROUNDUP(G2*0.87,0)</f>
        <v>15016</v>
      </c>
      <c r="I2" s="54">
        <f>ROUNDUP(H2*0.8,0)</f>
        <v>12013</v>
      </c>
    </row>
    <row r="3" spans="1:10" x14ac:dyDescent="0.25">
      <c r="A3" s="69">
        <v>2</v>
      </c>
      <c r="B3" s="71" t="s">
        <v>60</v>
      </c>
      <c r="C3" s="70" t="s">
        <v>58</v>
      </c>
      <c r="D3" s="70">
        <v>1</v>
      </c>
      <c r="E3" s="54">
        <v>871</v>
      </c>
      <c r="F3" s="54">
        <f t="shared" ref="F3:F5" si="0">ROUND(((E3*6.96)*4.1),0)</f>
        <v>24855</v>
      </c>
      <c r="G3" s="54">
        <f t="shared" ref="G3:G5" si="1">ROUNDUP(F3*1.35,0)</f>
        <v>33555</v>
      </c>
      <c r="H3" s="54">
        <f t="shared" ref="H3:H5" si="2">ROUNDUP(G3*0.87,0)</f>
        <v>29193</v>
      </c>
      <c r="I3" s="54">
        <f t="shared" ref="I3:I7" si="3">ROUNDUP(H3*0.8,0)</f>
        <v>23355</v>
      </c>
    </row>
    <row r="4" spans="1:10" x14ac:dyDescent="0.25">
      <c r="A4" s="69">
        <v>3</v>
      </c>
      <c r="B4" s="71">
        <v>61014551</v>
      </c>
      <c r="C4" s="70" t="s">
        <v>59</v>
      </c>
      <c r="D4" s="70">
        <v>1</v>
      </c>
      <c r="E4" s="54">
        <v>4837</v>
      </c>
      <c r="F4" s="54">
        <f t="shared" si="0"/>
        <v>138029</v>
      </c>
      <c r="G4" s="54">
        <f t="shared" si="1"/>
        <v>186340</v>
      </c>
      <c r="H4" s="54">
        <f t="shared" si="2"/>
        <v>162116</v>
      </c>
      <c r="I4" s="54">
        <f t="shared" si="3"/>
        <v>129693</v>
      </c>
    </row>
    <row r="5" spans="1:10" x14ac:dyDescent="0.25">
      <c r="A5" s="69">
        <v>4</v>
      </c>
      <c r="B5" s="71">
        <v>10865717</v>
      </c>
      <c r="C5" s="70" t="s">
        <v>61</v>
      </c>
      <c r="D5" s="70">
        <v>1</v>
      </c>
      <c r="E5" s="54">
        <v>290</v>
      </c>
      <c r="F5" s="54">
        <f t="shared" si="0"/>
        <v>8275</v>
      </c>
      <c r="G5" s="54">
        <f t="shared" si="1"/>
        <v>11172</v>
      </c>
      <c r="H5" s="54">
        <f t="shared" si="2"/>
        <v>9720</v>
      </c>
      <c r="I5" s="54">
        <f t="shared" si="3"/>
        <v>7776</v>
      </c>
    </row>
    <row r="6" spans="1:10" x14ac:dyDescent="0.25">
      <c r="A6" s="69">
        <v>5</v>
      </c>
      <c r="B6" s="71" t="s">
        <v>71</v>
      </c>
      <c r="C6" s="70" t="s">
        <v>72</v>
      </c>
      <c r="D6" s="70">
        <v>1</v>
      </c>
      <c r="E6" s="54">
        <v>22</v>
      </c>
      <c r="F6" s="54">
        <f>ROUND(((E6*6.96)*4.4),0)</f>
        <v>674</v>
      </c>
      <c r="G6" s="54">
        <f t="shared" ref="G6" si="4">ROUNDUP(F6*1.35,0)</f>
        <v>910</v>
      </c>
      <c r="H6" s="54">
        <f t="shared" ref="H6" si="5">ROUNDUP(G6*0.87,0)</f>
        <v>792</v>
      </c>
      <c r="I6" s="54">
        <f t="shared" si="3"/>
        <v>634</v>
      </c>
    </row>
    <row r="7" spans="1:10" x14ac:dyDescent="0.25">
      <c r="A7" s="69">
        <v>6</v>
      </c>
      <c r="B7" s="71" t="s">
        <v>73</v>
      </c>
      <c r="C7" s="70" t="s">
        <v>74</v>
      </c>
      <c r="D7" s="70">
        <v>1</v>
      </c>
      <c r="E7" s="74">
        <f>3381</f>
        <v>3381</v>
      </c>
      <c r="F7" s="54">
        <f>ROUND(((E7*6.96)*4.4),0)</f>
        <v>103540</v>
      </c>
      <c r="G7" s="54">
        <f t="shared" ref="G7" si="6">ROUNDUP(F7*1.35,0)</f>
        <v>139779</v>
      </c>
      <c r="H7" s="54">
        <f t="shared" ref="H7" si="7">ROUNDUP(G7*0.87,0)</f>
        <v>121608</v>
      </c>
      <c r="I7" s="54">
        <f t="shared" si="3"/>
        <v>97287</v>
      </c>
      <c r="J7" s="44"/>
    </row>
    <row r="9" spans="1:10" x14ac:dyDescent="0.25">
      <c r="A9" s="69"/>
      <c r="B9" s="70" t="s">
        <v>78</v>
      </c>
      <c r="C9" s="70" t="s">
        <v>79</v>
      </c>
      <c r="D9" s="70"/>
      <c r="E9" s="70"/>
      <c r="F9" s="70"/>
      <c r="G9" s="70">
        <v>431</v>
      </c>
      <c r="H9" s="70">
        <v>539</v>
      </c>
      <c r="I9" s="54">
        <f>ROUNDUP(H9*0.85,0)</f>
        <v>459</v>
      </c>
    </row>
    <row r="10" spans="1:10" x14ac:dyDescent="0.25">
      <c r="E10">
        <f>3381*0.1</f>
        <v>338.1</v>
      </c>
    </row>
  </sheetData>
  <phoneticPr fontId="5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1 3 Y v W P v r m 5 K k A A A A 9 Q A A A B I A H A B D b 2 5 m a W c v U G F j a 2 F n Z S 5 4 b W w g o h g A K K A U A A A A A A A A A A A A A A A A A A A A A A A A A A A A h Y 9 B D o I w F E S v Q r q n r d U Y J J + S 6 F a i i Y l x 2 5 Q K j V A M L Z a 7 u f B I X k G M o u 5 c z p u 3 m L l f b 5 D 2 d R V c V G t 1 Y x I 0 w R Q F y s g m 1 6 Z I U O e O Y Y R S D l s h T 6 J Q w S A b G / c 2 T 1 D p 3 D k m x H u P / R Q 3 b U E Y p R N y y N Y 7 W a p a o I + s / 8 u h N t Y J I x X i s H + N 4 Q w v 5 j i a M U y B j A w y b b 4 9 G + Y + 2 x 8 I q 6 5 y X a u 4 s u F y A 2 S M Q N 4 X + A N Q S w M E F A A C A A g A 1 3 Y v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d 2 L 1 g o i k e 4 D g A A A B E A A A A T A B w A R m 9 y b X V s Y X M v U 2 V j d G l v b j E u b S C i G A A o o B Q A A A A A A A A A A A A A A A A A A A A A A A A A A A A r T k 0 u y c z P U w i G 0 I b W A F B L A Q I t A B Q A A g A I A N d 2 L 1 j 7 6 5 u S p A A A A P U A A A A S A A A A A A A A A A A A A A A A A A A A A A B D b 2 5 m a W c v U G F j a 2 F n Z S 5 4 b W x Q S w E C L Q A U A A I A C A D X d i 9 Y D 8 r p q 6 Q A A A D p A A A A E w A A A A A A A A A A A A A A A A D w A A A A W 0 N v b n R l b n R f V H l w Z X N d L n h t b F B L A Q I t A B Q A A g A I A N d 2 L 1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C G b P K W 2 w K R 4 A d n D U L P u c u A A A A A A I A A A A A A B B m A A A A A Q A A I A A A A H U j i T b s B O Y B J T n e L 5 r L D o 0 i W 3 t I 3 h d q z R Q Y F k d s L S 7 i A A A A A A 6 A A A A A A g A A I A A A A N O a e n h u h R P n C L 6 l S b w W 7 U O l r z b N b 1 B j 7 a S 2 E t Z r l T D P U A A A A L H 9 F 3 Z F j v o f f B z X e w g Y y a p c F + 9 y r J z 2 B T Q G d l K b Q o t M g O 6 Y N k h y c O / W F 2 M W l Y N a 2 7 m k K u 7 v X h 5 H r n i H f o v E C / 6 3 u k 3 E B Z w H E I K g N j g S a q F t Q A A A A K 2 Z 2 d L M i T X P 0 f c t j Q 4 i s / 0 Q + U 8 0 3 0 c + s I H e / d 3 k V p b N n Z x W N d 1 o S b p 3 o 3 M N n k r x x Y c 9 X K / O q y i M N V E T x C B / m t U = < / D a t a M a s h u p > 
</file>

<file path=customXml/itemProps1.xml><?xml version="1.0" encoding="utf-8"?>
<ds:datastoreItem xmlns:ds="http://schemas.openxmlformats.org/officeDocument/2006/customXml" ds:itemID="{F100968D-48F4-416E-9449-4C9ADCB935D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page 1</vt:lpstr>
      <vt:lpstr>Preparar</vt:lpstr>
      <vt:lpstr>2025 original</vt:lpstr>
      <vt:lpstr>ACCESORIOS original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Licitaciones</dc:creator>
  <cp:lastModifiedBy>Miguel Mérida Balcázar</cp:lastModifiedBy>
  <dcterms:created xsi:type="dcterms:W3CDTF">2023-04-12T20:25:55Z</dcterms:created>
  <dcterms:modified xsi:type="dcterms:W3CDTF">2026-03-28T18:23:40Z</dcterms:modified>
</cp:coreProperties>
</file>